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8 (12-18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4" i="1" l="1"/>
  <c r="J14" i="1"/>
  <c r="I14" i="1"/>
  <c r="H14" i="1"/>
  <c r="F19" i="1"/>
  <c r="F9" i="1"/>
  <c r="G12" i="1" l="1"/>
  <c r="J12" i="1"/>
  <c r="I12" i="1"/>
  <c r="H12" i="1"/>
  <c r="J13" i="1" l="1"/>
  <c r="I13" i="1"/>
  <c r="H13" i="1"/>
  <c r="G13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<sst xmlns="http://schemas.openxmlformats.org/spreadsheetml/2006/main" count="50" uniqueCount="42">
  <si>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</si>
  <si>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</si>
  <si>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</si>
  <si>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</si>
  <si>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</si>
  <si>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</si>
  <si>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</si>
  <si>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</si>
  <si>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</si>
  <si>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</si>
  <si>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</si>
  <si>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</si>
  <si>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</si>
  <si>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</si>
  <si>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</si>
  <si>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</si>
  <si>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</si>
  <si>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</si>
  <si>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</si>
  <si>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</si>
  <si>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</si>
  <si>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</si>
  <si>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</si>
  <si>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</si>
  <si>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</si>
  <si>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</si>
  <si>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</si>
  <si>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</si>
  <si>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</si>
  <si>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</si>
  <si>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</si>
  <si>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</si>
  <si>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</si>
  <si>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</si>
  <si>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Суп из овощей со сметаной</t>
  </si>
  <si>
    <t>Хлеб пшеничный витаминизированный</t>
  </si>
  <si>
    <t>Салат из отварной свеклы с солеными огурцами и растительным маслом</t>
  </si>
  <si>
    <t>35/1</t>
  </si>
  <si>
    <t>Кисель</t>
  </si>
  <si>
    <t>МАОУ "СОШ № 2"</t>
  </si>
  <si>
    <t>20/2</t>
  </si>
  <si>
    <t>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</si>
</sst>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54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6" fillId="0" borderId="5" xfId="7" applyNumberFormat="1" applyFont="1" applyBorder="1" applyAlignment="1">
      <alignment horizontal="left" vertical="center"/>
    </xf>
    <xf numFmtId="2" fontId="8" fillId="0" borderId="5" xfId="7" applyNumberFormat="1" applyFont="1" applyFill="1" applyBorder="1" applyAlignment="1">
      <alignment horizontal="left" vertical="center"/>
    </xf>
    <xf numFmtId="2" fontId="10" fillId="0" borderId="5" xfId="7" applyNumberFormat="1" applyFont="1" applyFill="1" applyBorder="1" applyAlignment="1">
      <alignment horizontal="left" vertical="center" wrapText="1"/>
    </xf>
    <xf numFmtId="0" fontId="0" fillId="0" borderId="11" xfId="0" applyBorder="1"/>
    <xf numFmtId="2" fontId="6" fillId="4" borderId="5" xfId="7" applyNumberFormat="1" applyFont="1" applyFill="1" applyBorder="1" applyAlignment="1">
      <alignment horizontal="left" vertical="center"/>
    </xf>
    <xf numFmtId="2" fontId="10" fillId="0" borderId="5" xfId="7" applyNumberFormat="1" applyFont="1" applyFill="1" applyBorder="1" applyAlignment="1">
      <alignment horizontal="left" vertical="center"/>
    </xf>
    <xf numFmtId="0" fontId="0" fillId="0" borderId="12" xfId="0" applyBorder="1"/>
    <xf numFmtId="49" fontId="6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39</v>
      </c>
      <c r="C1" s="51"/>
      <c r="D1" s="52"/>
      <c r="E1" t="s">
        <v>18</v>
      </c>
      <c r="F1" s="4"/>
      <c r="I1" t="s">
        <v>1</v>
      </c>
      <c r="J1" s="4" t="s">
        <v>41</v>
      </c>
    </row>
    <row r="2" spans="1:11" ht="7.5" customHeight="1" thickBot="1" x14ac:dyDescent="0.3"/>
    <row r="3" spans="1:11" x14ac:dyDescent="0.25">
      <c r="A3" s="39" t="s">
        <v>2</v>
      </c>
      <c r="B3" s="40" t="s">
        <v>3</v>
      </c>
      <c r="C3" s="40" t="s">
        <v>19</v>
      </c>
      <c r="D3" s="40" t="s">
        <v>4</v>
      </c>
      <c r="E3" s="40" t="s">
        <v>20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ht="15.75" x14ac:dyDescent="0.25">
      <c r="A4" s="53" t="s">
        <v>10</v>
      </c>
      <c r="B4" s="7" t="s">
        <v>22</v>
      </c>
      <c r="C4" s="21" t="s">
        <v>25</v>
      </c>
      <c r="D4" s="15" t="s">
        <v>24</v>
      </c>
      <c r="E4" s="31">
        <v>115</v>
      </c>
      <c r="F4" s="31">
        <v>106.38</v>
      </c>
      <c r="G4" s="28">
        <f>E4*203.22/90</f>
        <v>259.67</v>
      </c>
      <c r="H4" s="28">
        <f>E4*12.6/90</f>
        <v>16.100000000000001</v>
      </c>
      <c r="I4" s="28">
        <f>E4*13.5/90</f>
        <v>17.25</v>
      </c>
      <c r="J4" s="42">
        <f>E4*8.7/100</f>
        <v>10.004999999999999</v>
      </c>
    </row>
    <row r="5" spans="1:11" ht="15.75" x14ac:dyDescent="0.25">
      <c r="A5" s="53"/>
      <c r="B5" s="7" t="s">
        <v>16</v>
      </c>
      <c r="C5" s="21" t="s">
        <v>26</v>
      </c>
      <c r="D5" s="26" t="s">
        <v>30</v>
      </c>
      <c r="E5" s="26">
        <v>180</v>
      </c>
      <c r="F5" s="27">
        <v>27.75</v>
      </c>
      <c r="G5" s="28">
        <f>E5*170.67/200</f>
        <v>153.60299999999998</v>
      </c>
      <c r="H5" s="31">
        <f>E5*4.23/200</f>
        <v>3.8070000000000004</v>
      </c>
      <c r="I5" s="31">
        <f>E5*4.8/200</f>
        <v>4.32</v>
      </c>
      <c r="J5" s="43">
        <f>E5*27.2/200</f>
        <v>24.48</v>
      </c>
    </row>
    <row r="6" spans="1:11" ht="15.75" x14ac:dyDescent="0.25">
      <c r="A6" s="53"/>
      <c r="B6" s="7" t="s">
        <v>11</v>
      </c>
      <c r="C6" s="21" t="s">
        <v>27</v>
      </c>
      <c r="D6" s="26" t="s">
        <v>31</v>
      </c>
      <c r="E6" s="26">
        <v>200</v>
      </c>
      <c r="F6" s="27">
        <v>6.78</v>
      </c>
      <c r="G6" s="28">
        <v>84</v>
      </c>
      <c r="H6" s="31">
        <v>1</v>
      </c>
      <c r="I6" s="31">
        <v>0.1</v>
      </c>
      <c r="J6" s="43">
        <v>19.8</v>
      </c>
    </row>
    <row r="7" spans="1:11" ht="15.75" x14ac:dyDescent="0.25">
      <c r="A7" s="53"/>
      <c r="B7" s="36" t="s">
        <v>28</v>
      </c>
      <c r="C7" s="22" t="s">
        <v>21</v>
      </c>
      <c r="D7" s="35" t="s">
        <v>35</v>
      </c>
      <c r="E7" s="31">
        <v>37</v>
      </c>
      <c r="F7" s="32">
        <v>3.96</v>
      </c>
      <c r="G7" s="31">
        <f>E7*70.14/30</f>
        <v>86.506</v>
      </c>
      <c r="H7" s="31">
        <f>E7*2.37/30</f>
        <v>2.923</v>
      </c>
      <c r="I7" s="31">
        <f>E7*0.3/30</f>
        <v>0.37</v>
      </c>
      <c r="J7" s="43">
        <f>E7*14.49/30</f>
        <v>17.870999999999999</v>
      </c>
    </row>
    <row r="8" spans="1:11" ht="15.75" x14ac:dyDescent="0.25">
      <c r="A8" s="53"/>
      <c r="B8" s="7" t="s">
        <v>23</v>
      </c>
      <c r="C8" s="22" t="s">
        <v>21</v>
      </c>
      <c r="D8" s="35" t="s">
        <v>33</v>
      </c>
      <c r="E8" s="31">
        <v>30</v>
      </c>
      <c r="F8" s="32">
        <v>2.95</v>
      </c>
      <c r="G8" s="31">
        <f>E8*68.97/30</f>
        <v>68.97</v>
      </c>
      <c r="H8" s="31">
        <f>E8*1.68/30</f>
        <v>1.68</v>
      </c>
      <c r="I8" s="31">
        <f>E8*0.33/30</f>
        <v>0.33</v>
      </c>
      <c r="J8" s="43">
        <f>E8*14.82/30</f>
        <v>14.82</v>
      </c>
    </row>
    <row r="9" spans="1:11" ht="15.75" x14ac:dyDescent="0.25">
      <c r="A9" s="53"/>
      <c r="B9" s="7"/>
      <c r="C9" s="21"/>
      <c r="D9" s="26"/>
      <c r="E9" s="23">
        <f>E4+E5+E6+E7+E8</f>
        <v>562</v>
      </c>
      <c r="F9" s="23">
        <f>F4+F5+F6+F7+F8</f>
        <v>147.82</v>
      </c>
      <c r="G9" s="23">
        <f t="shared" ref="G9:J9" si="0">G4+G5+G6+G7+G8</f>
        <v>652.74900000000002</v>
      </c>
      <c r="H9" s="23">
        <f t="shared" si="0"/>
        <v>25.510000000000005</v>
      </c>
      <c r="I9" s="23">
        <f t="shared" si="0"/>
        <v>22.37</v>
      </c>
      <c r="J9" s="44">
        <f t="shared" si="0"/>
        <v>86.975999999999999</v>
      </c>
    </row>
    <row r="10" spans="1:11" x14ac:dyDescent="0.25">
      <c r="A10" s="45" t="s">
        <v>12</v>
      </c>
      <c r="B10" s="13"/>
      <c r="C10" s="8"/>
      <c r="D10" s="9"/>
      <c r="E10" s="10"/>
      <c r="F10" s="11"/>
      <c r="G10" s="10"/>
      <c r="H10" s="10"/>
      <c r="I10" s="10"/>
      <c r="J10" s="12"/>
    </row>
    <row r="11" spans="1:11" ht="15.75" x14ac:dyDescent="0.25">
      <c r="A11" s="45"/>
      <c r="B11" s="8"/>
      <c r="C11" s="8"/>
      <c r="D11" s="16"/>
      <c r="E11" s="10"/>
      <c r="F11" s="11"/>
      <c r="G11" s="10"/>
      <c r="H11" s="10"/>
      <c r="I11" s="10"/>
      <c r="J11" s="12"/>
    </row>
    <row r="12" spans="1:11" ht="31.5" x14ac:dyDescent="0.25">
      <c r="A12" s="45" t="s">
        <v>13</v>
      </c>
      <c r="B12" s="7" t="s">
        <v>14</v>
      </c>
      <c r="C12" s="34" t="s">
        <v>37</v>
      </c>
      <c r="D12" s="33" t="s">
        <v>36</v>
      </c>
      <c r="E12" s="24">
        <v>100</v>
      </c>
      <c r="F12" s="30">
        <v>13.71</v>
      </c>
      <c r="G12" s="25">
        <f>E12*83/100</f>
        <v>83</v>
      </c>
      <c r="H12" s="25">
        <f>E12*1.28/100</f>
        <v>1.28</v>
      </c>
      <c r="I12" s="25">
        <f>E12*5.97/100</f>
        <v>5.97</v>
      </c>
      <c r="J12" s="46">
        <f>E12*6/100</f>
        <v>6</v>
      </c>
      <c r="K12" s="17"/>
    </row>
    <row r="13" spans="1:11" ht="15.75" x14ac:dyDescent="0.25">
      <c r="A13" s="45"/>
      <c r="B13" s="7" t="s">
        <v>15</v>
      </c>
      <c r="C13" s="49" t="s">
        <v>40</v>
      </c>
      <c r="D13" s="37" t="s">
        <v>34</v>
      </c>
      <c r="E13" s="31">
        <v>250</v>
      </c>
      <c r="F13" s="30">
        <v>40.51</v>
      </c>
      <c r="G13" s="31">
        <f>E13*139.6/250</f>
        <v>139.6</v>
      </c>
      <c r="H13" s="31">
        <f>E13*3.9/250</f>
        <v>3.9</v>
      </c>
      <c r="I13" s="31">
        <f>E13*8.6/250</f>
        <v>8.6</v>
      </c>
      <c r="J13" s="43">
        <f>E13*11.6/250</f>
        <v>11.6</v>
      </c>
      <c r="K13" s="18"/>
    </row>
    <row r="14" spans="1:11" ht="15.75" x14ac:dyDescent="0.25">
      <c r="A14" s="45"/>
      <c r="B14" s="38" t="s">
        <v>22</v>
      </c>
      <c r="C14" s="22">
        <v>44294</v>
      </c>
      <c r="D14" s="20" t="s">
        <v>32</v>
      </c>
      <c r="E14" s="31">
        <v>300</v>
      </c>
      <c r="F14" s="30">
        <v>99.47</v>
      </c>
      <c r="G14" s="31">
        <f>E14*460/200</f>
        <v>690</v>
      </c>
      <c r="H14" s="31">
        <f>E14*12.3/200</f>
        <v>18.45</v>
      </c>
      <c r="I14" s="31">
        <f>E14*28.3/200</f>
        <v>42.45</v>
      </c>
      <c r="J14" s="43">
        <f>E14*38/200</f>
        <v>57</v>
      </c>
      <c r="K14" s="18"/>
    </row>
    <row r="15" spans="1:11" ht="15.75" x14ac:dyDescent="0.25">
      <c r="A15" s="45"/>
      <c r="B15" s="7" t="s">
        <v>17</v>
      </c>
      <c r="C15" s="21" t="s">
        <v>29</v>
      </c>
      <c r="D15" s="15" t="s">
        <v>38</v>
      </c>
      <c r="E15" s="31">
        <v>200</v>
      </c>
      <c r="F15" s="30">
        <v>5.54</v>
      </c>
      <c r="G15" s="31">
        <v>111</v>
      </c>
      <c r="H15" s="31">
        <v>0</v>
      </c>
      <c r="I15" s="31">
        <v>0</v>
      </c>
      <c r="J15" s="43">
        <v>27.8</v>
      </c>
      <c r="K15" s="18"/>
    </row>
    <row r="16" spans="1:11" ht="15.75" x14ac:dyDescent="0.25">
      <c r="A16" s="45"/>
      <c r="B16" s="7" t="s">
        <v>28</v>
      </c>
      <c r="C16" s="22" t="s">
        <v>21</v>
      </c>
      <c r="D16" s="35" t="s">
        <v>35</v>
      </c>
      <c r="E16" s="31">
        <v>40</v>
      </c>
      <c r="F16" s="32">
        <v>4.25</v>
      </c>
      <c r="G16" s="31">
        <f>E16*70.14/30</f>
        <v>93.52</v>
      </c>
      <c r="H16" s="31">
        <f>E16*2.37/30</f>
        <v>3.1600000000000006</v>
      </c>
      <c r="I16" s="31">
        <f>E16*0.3/30</f>
        <v>0.4</v>
      </c>
      <c r="J16" s="43">
        <f>E16*14.49/30</f>
        <v>19.32</v>
      </c>
      <c r="K16" s="18"/>
    </row>
    <row r="17" spans="1:11" ht="15.75" x14ac:dyDescent="0.25">
      <c r="A17" s="45"/>
      <c r="B17" s="14" t="s">
        <v>23</v>
      </c>
      <c r="C17" s="22" t="s">
        <v>21</v>
      </c>
      <c r="D17" s="35" t="s">
        <v>33</v>
      </c>
      <c r="E17" s="31">
        <v>36</v>
      </c>
      <c r="F17" s="32">
        <v>3.57</v>
      </c>
      <c r="G17" s="31">
        <f>E17*68.97/30</f>
        <v>82.763999999999996</v>
      </c>
      <c r="H17" s="31">
        <f>E17*1.68/30</f>
        <v>2.016</v>
      </c>
      <c r="I17" s="31">
        <f>E17*0.33/30</f>
        <v>0.39600000000000002</v>
      </c>
      <c r="J17" s="43">
        <f>E17*14.82/30</f>
        <v>17.783999999999999</v>
      </c>
      <c r="K17" s="18"/>
    </row>
    <row r="18" spans="1:11" ht="15.75" x14ac:dyDescent="0.25">
      <c r="A18" s="45"/>
      <c r="B18" s="14"/>
      <c r="C18" s="22"/>
      <c r="D18" s="19"/>
      <c r="E18" s="31"/>
      <c r="F18" s="27"/>
      <c r="G18" s="31"/>
      <c r="H18" s="28"/>
      <c r="I18" s="28"/>
      <c r="J18" s="42"/>
      <c r="K18" s="18"/>
    </row>
    <row r="19" spans="1:11" ht="15.75" x14ac:dyDescent="0.25">
      <c r="A19" s="45"/>
      <c r="B19" s="14"/>
      <c r="C19" s="21"/>
      <c r="D19" s="20"/>
      <c r="E19" s="29">
        <f>E12+E13+E14+E15+E16+E17+E18</f>
        <v>926</v>
      </c>
      <c r="F19" s="29">
        <f>F12+F13+F14+F15+F16+F17+F18</f>
        <v>167.04999999999998</v>
      </c>
      <c r="G19" s="29">
        <f t="shared" ref="G19:J19" si="1">G12+G13+G14+G15+G16+G17+G18</f>
        <v>1199.884</v>
      </c>
      <c r="H19" s="29">
        <f t="shared" si="1"/>
        <v>28.805999999999997</v>
      </c>
      <c r="I19" s="29">
        <f t="shared" si="1"/>
        <v>57.816000000000003</v>
      </c>
      <c r="J19" s="47">
        <f t="shared" si="1"/>
        <v>139.50399999999999</v>
      </c>
    </row>
    <row r="20" spans="1:11" ht="15.75" thickBot="1" x14ac:dyDescent="0.3">
      <c r="A20" s="48"/>
      <c r="B20" s="1"/>
      <c r="C20" s="1"/>
      <c r="D20" s="6"/>
      <c r="E20" s="2"/>
      <c r="F20" s="5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2026-05-20T04:42:56Z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