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9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J20" i="1" s="1"/>
  <c r="I17" i="1"/>
  <c r="H17" i="1"/>
  <c r="H20" i="1" s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<sst xmlns="http://schemas.openxmlformats.org/spreadsheetml/2006/main" count="52" uniqueCount="45">
  <si>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</si>
  <si>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</si>
  <si>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</si>
  <si>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</si>
  <si>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</si>
  <si>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</si>
  <si>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</si>
  <si>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</si>
  <si>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</si>
  <si>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</si>
  <si>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</si>
  <si>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</si>
  <si>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</si>
  <si>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</si>
  <si>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</si>
  <si>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</si>
  <si>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</si>
  <si>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</si>
  <si>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</si>
  <si>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</si>
  <si>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</si>
  <si>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</si>
  <si>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</si>
  <si>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</si>
  <si>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</si>
  <si>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</si>
  <si>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</si>
  <si>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</si>
  <si>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</si>
  <si>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</si>
  <si>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</si>
  <si>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</si>
  <si>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</si>
  <si>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</si>
  <si>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</si>
  <si>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</si>
  <si>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</si>
  <si>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</si>
  <si>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</si>
  <si>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</si>
  <si>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</si>
  <si>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</si>
  <si>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</si>
  <si>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</si>
  <si>
    <t>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</si>
</sst>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Border="1" applyAlignment="1">
      <alignment horizontal="left" vertical="center"/>
    </xf>
    <xf numFmtId="2" fontId="9" fillId="0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9" t="s">
        <v>0</v>
      </c>
      <c r="B1" s="54"/>
      <c r="C1" s="54"/>
      <c r="D1" s="55"/>
      <c r="E1" s="40" t="s">
        <v>18</v>
      </c>
      <c r="F1" s="41"/>
      <c r="G1" s="40"/>
      <c r="H1" s="40"/>
      <c r="I1" s="40" t="s">
        <v>1</v>
      </c>
      <c r="J1" s="57" t="s">
        <v>44</v>
      </c>
    </row>
    <row r="2" spans="1:11" ht="7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25">
      <c r="A3" s="45" t="s">
        <v>2</v>
      </c>
      <c r="B3" s="46" t="s">
        <v>3</v>
      </c>
      <c r="C3" s="46" t="s">
        <v>19</v>
      </c>
      <c r="D3" s="46" t="s">
        <v>4</v>
      </c>
      <c r="E3" s="46" t="s">
        <v>20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75" x14ac:dyDescent="0.25">
      <c r="A4" s="56" t="s">
        <v>10</v>
      </c>
      <c r="B4" s="31" t="s">
        <v>22</v>
      </c>
      <c r="C4" s="28" t="s">
        <v>33</v>
      </c>
      <c r="D4" s="29" t="s">
        <v>34</v>
      </c>
      <c r="E4" s="33">
        <v>90</v>
      </c>
      <c r="F4" s="33">
        <v>63.69</v>
      </c>
      <c r="G4" s="34">
        <f>169.8*E4/100</f>
        <v>152.82000000000002</v>
      </c>
      <c r="H4" s="34">
        <f>9.7*E4/100</f>
        <v>8.7299999999999986</v>
      </c>
      <c r="I4" s="34">
        <f>13.8*E4/100</f>
        <v>12.42</v>
      </c>
      <c r="J4" s="48">
        <f>1.7*E4/100</f>
        <v>1.53</v>
      </c>
    </row>
    <row r="5" spans="1:11" ht="15.75" x14ac:dyDescent="0.25">
      <c r="A5" s="56"/>
      <c r="B5" s="31" t="s">
        <v>16</v>
      </c>
      <c r="C5" s="28" t="s">
        <v>35</v>
      </c>
      <c r="D5" s="29" t="s">
        <v>36</v>
      </c>
      <c r="E5" s="30">
        <v>150</v>
      </c>
      <c r="F5" s="35">
        <v>9.91</v>
      </c>
      <c r="G5" s="34">
        <f>237*E5/200</f>
        <v>177.75</v>
      </c>
      <c r="H5" s="33">
        <f>7.1*E5/200</f>
        <v>5.3250000000000002</v>
      </c>
      <c r="I5" s="33">
        <f>3.6*E5/180</f>
        <v>3</v>
      </c>
      <c r="J5" s="49">
        <f>38.88*E5/180</f>
        <v>32.4</v>
      </c>
    </row>
    <row r="6" spans="1:11" ht="15.75" x14ac:dyDescent="0.25">
      <c r="A6" s="56"/>
      <c r="B6" s="31" t="s">
        <v>11</v>
      </c>
      <c r="C6" s="28" t="s">
        <v>37</v>
      </c>
      <c r="D6" s="29" t="s">
        <v>38</v>
      </c>
      <c r="E6" s="30">
        <v>200</v>
      </c>
      <c r="F6" s="35">
        <v>12.58</v>
      </c>
      <c r="G6" s="34">
        <v>48</v>
      </c>
      <c r="H6" s="33">
        <v>0</v>
      </c>
      <c r="I6" s="33">
        <v>0</v>
      </c>
      <c r="J6" s="49">
        <v>12</v>
      </c>
    </row>
    <row r="7" spans="1:11" ht="15.75" x14ac:dyDescent="0.25">
      <c r="A7" s="56"/>
      <c r="B7" s="37" t="s">
        <v>24</v>
      </c>
      <c r="C7" s="32">
        <v>44240</v>
      </c>
      <c r="D7" s="38" t="s">
        <v>42</v>
      </c>
      <c r="E7" s="33">
        <v>50</v>
      </c>
      <c r="F7" s="35">
        <v>34.44</v>
      </c>
      <c r="G7" s="34">
        <f>127.7*E7/50</f>
        <v>127.7</v>
      </c>
      <c r="H7" s="34">
        <f>6.1*E7/50</f>
        <v>6.1</v>
      </c>
      <c r="I7" s="34">
        <f>3.7*E7/50</f>
        <v>3.7</v>
      </c>
      <c r="J7" s="48">
        <f>17.5*E7/50</f>
        <v>17.5</v>
      </c>
    </row>
    <row r="8" spans="1:11" ht="15.75" x14ac:dyDescent="0.25">
      <c r="A8" s="56"/>
      <c r="B8" s="31" t="s">
        <v>23</v>
      </c>
      <c r="C8" s="32" t="s">
        <v>21</v>
      </c>
      <c r="D8" s="36" t="s">
        <v>40</v>
      </c>
      <c r="E8" s="33">
        <v>45</v>
      </c>
      <c r="F8" s="24">
        <v>4.42</v>
      </c>
      <c r="G8" s="33">
        <f>E8*68.97/30</f>
        <v>103.455</v>
      </c>
      <c r="H8" s="33">
        <f>E8*1.68/30</f>
        <v>2.52</v>
      </c>
      <c r="I8" s="33">
        <f>E8*0.33/30</f>
        <v>0.49500000000000005</v>
      </c>
      <c r="J8" s="49">
        <f>E8*14.82/30</f>
        <v>22.23</v>
      </c>
    </row>
    <row r="9" spans="1:11" ht="15.75" x14ac:dyDescent="0.25">
      <c r="A9" s="56"/>
      <c r="B9" s="31"/>
      <c r="C9" s="28"/>
      <c r="D9" s="30"/>
      <c r="E9" s="19">
        <f>E4+E5+E6+E7+E8</f>
        <v>535</v>
      </c>
      <c r="F9" s="19">
        <f>F4+F5+F6+F7+F8</f>
        <v>125.03999999999999</v>
      </c>
      <c r="G9" s="19">
        <f t="shared" ref="G9:J9" si="0">G4+G5+G6+G7+G8</f>
        <v>609.72500000000002</v>
      </c>
      <c r="H9" s="19">
        <f>H4+H5+H6+H7+H8</f>
        <v>22.675000000000001</v>
      </c>
      <c r="I9" s="19">
        <f t="shared" si="0"/>
        <v>19.615000000000002</v>
      </c>
      <c r="J9" s="50">
        <f t="shared" si="0"/>
        <v>85.66</v>
      </c>
    </row>
    <row r="10" spans="1:11" x14ac:dyDescent="0.25">
      <c r="A10" s="42" t="s">
        <v>12</v>
      </c>
      <c r="B10" s="11"/>
      <c r="C10" s="6"/>
      <c r="D10" s="7"/>
      <c r="E10" s="8"/>
      <c r="F10" s="9"/>
      <c r="G10" s="8"/>
      <c r="H10" s="8"/>
      <c r="I10" s="8"/>
      <c r="J10" s="10"/>
    </row>
    <row r="11" spans="1:11" ht="15.75" x14ac:dyDescent="0.25">
      <c r="A11" s="42"/>
      <c r="B11" s="6"/>
      <c r="C11" s="6"/>
      <c r="D11" s="14"/>
      <c r="E11" s="8"/>
      <c r="F11" s="9"/>
      <c r="G11" s="8"/>
      <c r="H11" s="8"/>
      <c r="I11" s="8"/>
      <c r="J11" s="10"/>
    </row>
    <row r="12" spans="1:11" ht="31.5" x14ac:dyDescent="0.25">
      <c r="A12" s="42" t="s">
        <v>13</v>
      </c>
      <c r="B12" s="31" t="s">
        <v>14</v>
      </c>
      <c r="C12" s="13" t="s">
        <v>25</v>
      </c>
      <c r="D12" s="26" t="s">
        <v>30</v>
      </c>
      <c r="E12" s="20">
        <v>60</v>
      </c>
      <c r="F12" s="23">
        <v>10.11</v>
      </c>
      <c r="G12" s="21">
        <f>E12*88.8/60</f>
        <v>88.8</v>
      </c>
      <c r="H12" s="21">
        <f>E12*2.16/60</f>
        <v>2.1600000000000006</v>
      </c>
      <c r="I12" s="21">
        <f>E12*4.5/60</f>
        <v>4.5</v>
      </c>
      <c r="J12" s="51">
        <f>E12*9.9/60</f>
        <v>9.9</v>
      </c>
      <c r="K12" s="15"/>
    </row>
    <row r="13" spans="1:11" ht="31.5" x14ac:dyDescent="0.25">
      <c r="A13" s="42"/>
      <c r="B13" s="31" t="s">
        <v>15</v>
      </c>
      <c r="C13" s="28" t="s">
        <v>26</v>
      </c>
      <c r="D13" s="27" t="s">
        <v>43</v>
      </c>
      <c r="E13" s="33">
        <v>200</v>
      </c>
      <c r="F13" s="23">
        <v>26.32</v>
      </c>
      <c r="G13" s="33">
        <f>E13*117.6/200</f>
        <v>117.6</v>
      </c>
      <c r="H13" s="33">
        <f>E13*3.76/200</f>
        <v>3.76</v>
      </c>
      <c r="I13" s="33">
        <f>E13*6.41/200</f>
        <v>6.41</v>
      </c>
      <c r="J13" s="49">
        <f>E13*11.19/200</f>
        <v>11.19</v>
      </c>
      <c r="K13" s="16"/>
    </row>
    <row r="14" spans="1:11" ht="15.75" x14ac:dyDescent="0.25">
      <c r="A14" s="42"/>
      <c r="B14" s="31" t="s">
        <v>22</v>
      </c>
      <c r="C14" s="32" t="s">
        <v>27</v>
      </c>
      <c r="D14" s="27" t="s">
        <v>39</v>
      </c>
      <c r="E14" s="33">
        <v>100</v>
      </c>
      <c r="F14" s="23">
        <v>79.66</v>
      </c>
      <c r="G14" s="33">
        <f>E14*194/100</f>
        <v>194</v>
      </c>
      <c r="H14" s="33">
        <f>E14*11.7/90</f>
        <v>13</v>
      </c>
      <c r="I14" s="33">
        <f>E14*11.61/90</f>
        <v>12.9</v>
      </c>
      <c r="J14" s="49">
        <f>E14*5.76/90</f>
        <v>6.4</v>
      </c>
      <c r="K14" s="16"/>
    </row>
    <row r="15" spans="1:11" ht="15.75" x14ac:dyDescent="0.25">
      <c r="A15" s="42"/>
      <c r="B15" s="31" t="s">
        <v>16</v>
      </c>
      <c r="C15" s="25" t="s">
        <v>28</v>
      </c>
      <c r="D15" s="27" t="s">
        <v>31</v>
      </c>
      <c r="E15" s="33">
        <v>150</v>
      </c>
      <c r="F15" s="23">
        <v>13.57</v>
      </c>
      <c r="G15" s="33">
        <f>E15*144/150</f>
        <v>144</v>
      </c>
      <c r="H15" s="33">
        <f>E15*3.3/200</f>
        <v>2.4750000000000001</v>
      </c>
      <c r="I15" s="33">
        <f>E15*5.3/200</f>
        <v>3.9750000000000001</v>
      </c>
      <c r="J15" s="49">
        <f>E15*24.6/150</f>
        <v>24.6</v>
      </c>
      <c r="K15" s="16"/>
    </row>
    <row r="16" spans="1:11" ht="15.75" x14ac:dyDescent="0.25">
      <c r="A16" s="42"/>
      <c r="B16" s="31" t="s">
        <v>17</v>
      </c>
      <c r="C16" s="25" t="s">
        <v>29</v>
      </c>
      <c r="D16" s="29" t="s">
        <v>32</v>
      </c>
      <c r="E16" s="33">
        <v>200</v>
      </c>
      <c r="F16" s="23">
        <v>6.78</v>
      </c>
      <c r="G16" s="33">
        <v>84</v>
      </c>
      <c r="H16" s="33">
        <v>1</v>
      </c>
      <c r="I16" s="33">
        <v>0.1</v>
      </c>
      <c r="J16" s="49">
        <v>19.8</v>
      </c>
      <c r="K16" s="16"/>
    </row>
    <row r="17" spans="1:11" ht="15.75" x14ac:dyDescent="0.25">
      <c r="A17" s="42"/>
      <c r="B17" s="31" t="s">
        <v>24</v>
      </c>
      <c r="C17" s="32" t="s">
        <v>21</v>
      </c>
      <c r="D17" s="36" t="s">
        <v>41</v>
      </c>
      <c r="E17" s="33">
        <v>44</v>
      </c>
      <c r="F17" s="24">
        <v>4.67</v>
      </c>
      <c r="G17" s="33">
        <f>E17*70.14/30</f>
        <v>102.872</v>
      </c>
      <c r="H17" s="33">
        <f>E17*2.37/30</f>
        <v>3.476</v>
      </c>
      <c r="I17" s="33">
        <f>E17*0.3/30</f>
        <v>0.44</v>
      </c>
      <c r="J17" s="49">
        <f>E17*14.49/30</f>
        <v>21.252000000000002</v>
      </c>
      <c r="K17" s="16"/>
    </row>
    <row r="18" spans="1:11" ht="15.75" x14ac:dyDescent="0.25">
      <c r="A18" s="42"/>
      <c r="B18" s="12" t="s">
        <v>23</v>
      </c>
      <c r="C18" s="32" t="s">
        <v>21</v>
      </c>
      <c r="D18" s="36" t="s">
        <v>40</v>
      </c>
      <c r="E18" s="33">
        <v>40</v>
      </c>
      <c r="F18" s="24">
        <v>3.94</v>
      </c>
      <c r="G18" s="33">
        <f>E18*68.97/30</f>
        <v>91.960000000000008</v>
      </c>
      <c r="H18" s="33">
        <f>E18*1.68/30</f>
        <v>2.2400000000000002</v>
      </c>
      <c r="I18" s="33">
        <f>E18*0.33/30</f>
        <v>0.44000000000000006</v>
      </c>
      <c r="J18" s="49">
        <f>E18*14.82/30</f>
        <v>19.759999999999998</v>
      </c>
      <c r="K18" s="16"/>
    </row>
    <row r="19" spans="1:11" ht="15.75" x14ac:dyDescent="0.25">
      <c r="A19" s="42"/>
      <c r="B19" s="12"/>
      <c r="C19" s="32"/>
      <c r="D19" s="17"/>
      <c r="E19" s="33"/>
      <c r="F19" s="35"/>
      <c r="G19" s="33"/>
      <c r="H19" s="34"/>
      <c r="I19" s="34"/>
      <c r="J19" s="48"/>
      <c r="K19" s="16"/>
    </row>
    <row r="20" spans="1:11" ht="15.75" x14ac:dyDescent="0.25">
      <c r="A20" s="42"/>
      <c r="B20" s="12"/>
      <c r="C20" s="28"/>
      <c r="D20" s="18"/>
      <c r="E20" s="22">
        <f>E12+E13+E14+E15+E16+E17+E18</f>
        <v>794</v>
      </c>
      <c r="F20" s="22">
        <f>F12+F13+F14+F15+F16+F17+F18</f>
        <v>145.04999999999998</v>
      </c>
      <c r="G20" s="22">
        <f t="shared" ref="G20:I20" si="1">G12+G13+G14+G15+G16+G17+G18</f>
        <v>823.23199999999997</v>
      </c>
      <c r="H20" s="22">
        <f>H12+H13+H14+H15+H16+H17+H18</f>
        <v>28.111000000000004</v>
      </c>
      <c r="I20" s="22">
        <f t="shared" si="1"/>
        <v>28.765000000000008</v>
      </c>
      <c r="J20" s="52">
        <f>J12+J13+J14+J15+J16+J17+J18</f>
        <v>112.90199999999999</v>
      </c>
    </row>
    <row r="21" spans="1:11" ht="15.75" thickBot="1" x14ac:dyDescent="0.3">
      <c r="A21" s="53"/>
      <c r="B21" s="1"/>
      <c r="C21" s="1"/>
      <c r="D21" s="5"/>
      <c r="E21" s="2"/>
      <c r="F21" s="4"/>
      <c r="G21" s="2"/>
      <c r="H21" s="2"/>
      <c r="I21" s="2"/>
      <c r="J21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