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J19" i="1"/>
  <c r="F9" i="1"/>
  <c r="G12" i="1" l="1"/>
  <c r="G13" i="1"/>
  <c r="J13" i="1"/>
  <c r="I13" i="1"/>
  <c r="H13" i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<sst xmlns="http://schemas.openxmlformats.org/spreadsheetml/2006/main" count="52" uniqueCount="48">
  <si>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</si>
  <si>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</si>
  <si>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</si>
  <si>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</si>
  <si>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</si>
  <si>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</si>
  <si>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</si>
  <si>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</si>
  <si>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</si>
  <si>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</si>
  <si>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</si>
  <si>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</si>
  <si>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</si>
  <si>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</si>
  <si>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</si>
  <si>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</si>
  <si>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</si>
  <si>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</si>
  <si>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</si>
  <si>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</si>
  <si>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</si>
  <si>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</si>
  <si>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</si>
  <si>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</si>
  <si>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</si>
  <si>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</si>
  <si>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</si>
  <si>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</si>
  <si>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</si>
  <si>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</si>
  <si>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</si>
  <si>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</si>
  <si>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</si>
  <si>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</si>
  <si>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</si>
  <si>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</si>
  <si>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</si>
  <si>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</si>
  <si>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</si>
  <si>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</si>
  <si>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</si>
  <si>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</si>
  <si>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</si>
  <si>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Суп-пюре картофельный с мясом, зеленью</t>
  </si>
  <si>
    <t>Салат из свежей капусты с помидорами и  растительным маслом</t>
  </si>
  <si>
    <t>фрукты</t>
  </si>
  <si>
    <t>18/05/2026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</si>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</sst>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59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3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8" fillId="0" borderId="3" xfId="7" applyNumberFormat="1" applyFont="1" applyFill="1" applyBorder="1" applyAlignment="1">
      <alignment horizontal="left" vertical="center"/>
    </xf>
    <xf numFmtId="2" fontId="6" fillId="0" borderId="3" xfId="7" applyNumberFormat="1" applyFont="1" applyBorder="1" applyAlignment="1">
      <alignment horizontal="left" vertical="center"/>
    </xf>
    <xf numFmtId="0" fontId="7" fillId="0" borderId="1" xfId="5" applyFill="1" applyBorder="1" applyProtection="1">
      <protection locked="0"/>
    </xf>
    <xf numFmtId="0" fontId="7" fillId="0" borderId="1" xfId="5" applyFill="1" applyBorder="1"/>
    <xf numFmtId="2" fontId="11" fillId="0" borderId="3" xfId="7" applyNumberFormat="1" applyFont="1" applyFill="1" applyBorder="1" applyAlignment="1">
      <alignment horizontal="left" vertical="center"/>
    </xf>
    <xf numFmtId="0" fontId="7" fillId="3" borderId="1" xfId="5" applyFill="1" applyBorder="1" applyProtection="1">
      <protection locked="0"/>
    </xf>
    <xf numFmtId="2" fontId="6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2" fillId="0" borderId="1" xfId="5" applyFont="1" applyBorder="1"/>
    <xf numFmtId="2" fontId="12" fillId="0" borderId="3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49" fontId="0" fillId="2" borderId="7" xfId="0" applyNumberFormat="1" applyFill="1" applyBorder="1" applyProtection="1">
      <protection locked="0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4" t="s">
        <v>0</v>
      </c>
      <c r="B1" s="55"/>
      <c r="C1" s="55"/>
      <c r="D1" s="56"/>
      <c r="E1" s="35" t="s">
        <v>19</v>
      </c>
      <c r="F1" s="36"/>
      <c r="G1" s="35"/>
      <c r="H1" s="35"/>
      <c r="I1" s="35" t="s">
        <v>1</v>
      </c>
      <c r="J1" s="58" t="s">
        <v>46</v>
      </c>
    </row>
    <row r="2" spans="1:10" ht="7.5" customHeight="1" x14ac:dyDescent="0.25">
      <c r="A2" s="37"/>
      <c r="B2" s="38"/>
      <c r="C2" s="38"/>
      <c r="D2" s="38"/>
      <c r="E2" s="38"/>
      <c r="F2" s="38"/>
      <c r="G2" s="38"/>
      <c r="H2" s="38"/>
      <c r="I2" s="38"/>
      <c r="J2" s="39"/>
    </row>
    <row r="3" spans="1:10" x14ac:dyDescent="0.25">
      <c r="A3" s="40" t="s">
        <v>2</v>
      </c>
      <c r="B3" s="41" t="s">
        <v>3</v>
      </c>
      <c r="C3" s="42" t="s">
        <v>20</v>
      </c>
      <c r="D3" s="41" t="s">
        <v>4</v>
      </c>
      <c r="E3" s="41" t="s">
        <v>21</v>
      </c>
      <c r="F3" s="41" t="s">
        <v>5</v>
      </c>
      <c r="G3" s="41" t="s">
        <v>6</v>
      </c>
      <c r="H3" s="41" t="s">
        <v>7</v>
      </c>
      <c r="I3" s="41" t="s">
        <v>8</v>
      </c>
      <c r="J3" s="43" t="s">
        <v>9</v>
      </c>
    </row>
    <row r="4" spans="1:10" ht="31.5" x14ac:dyDescent="0.25">
      <c r="A4" s="57" t="s">
        <v>10</v>
      </c>
      <c r="B4" s="6" t="s">
        <v>11</v>
      </c>
      <c r="C4" s="16" t="s">
        <v>28</v>
      </c>
      <c r="D4" s="11" t="s">
        <v>29</v>
      </c>
      <c r="E4" s="18">
        <v>200</v>
      </c>
      <c r="F4" s="21">
        <v>33.979999999999997</v>
      </c>
      <c r="G4" s="21">
        <f>E4*294.95/220</f>
        <v>268.13636363636363</v>
      </c>
      <c r="H4" s="21">
        <f>E4*5.5/200</f>
        <v>5.5</v>
      </c>
      <c r="I4" s="21">
        <f>E4*9.9/200</f>
        <v>9.9</v>
      </c>
      <c r="J4" s="44">
        <f>E4*39.26/200</f>
        <v>39.26</v>
      </c>
    </row>
    <row r="5" spans="1:10" ht="15.75" x14ac:dyDescent="0.25">
      <c r="A5" s="57"/>
      <c r="B5" s="52" t="s">
        <v>45</v>
      </c>
      <c r="C5" s="16" t="s">
        <v>22</v>
      </c>
      <c r="D5" s="26" t="s">
        <v>47</v>
      </c>
      <c r="E5" s="21">
        <v>100</v>
      </c>
      <c r="F5" s="19">
        <v>30.76</v>
      </c>
      <c r="G5" s="22">
        <v>49</v>
      </c>
      <c r="H5" s="22">
        <v>0.4</v>
      </c>
      <c r="I5" s="22">
        <v>0.4</v>
      </c>
      <c r="J5" s="45">
        <v>10.95</v>
      </c>
    </row>
    <row r="6" spans="1:10" ht="15.75" x14ac:dyDescent="0.25">
      <c r="A6" s="57"/>
      <c r="B6" s="6" t="s">
        <v>12</v>
      </c>
      <c r="C6" s="16" t="s">
        <v>24</v>
      </c>
      <c r="D6" s="12" t="s">
        <v>25</v>
      </c>
      <c r="E6" s="21">
        <v>200</v>
      </c>
      <c r="F6" s="19">
        <v>22.91</v>
      </c>
      <c r="G6" s="21">
        <v>99</v>
      </c>
      <c r="H6" s="21">
        <v>3.1</v>
      </c>
      <c r="I6" s="21">
        <v>3.2</v>
      </c>
      <c r="J6" s="44">
        <v>14.4</v>
      </c>
    </row>
    <row r="7" spans="1:10" ht="15.75" x14ac:dyDescent="0.25">
      <c r="A7" s="57"/>
      <c r="B7" s="30" t="s">
        <v>41</v>
      </c>
      <c r="C7" s="16">
        <v>44240</v>
      </c>
      <c r="D7" s="21" t="s">
        <v>26</v>
      </c>
      <c r="E7" s="21">
        <v>50</v>
      </c>
      <c r="F7" s="19">
        <v>34.44</v>
      </c>
      <c r="G7" s="22">
        <f>E7*153.24/60</f>
        <v>127.7</v>
      </c>
      <c r="H7" s="22">
        <f>E7*7.32/60</f>
        <v>6.1</v>
      </c>
      <c r="I7" s="22">
        <f>E7*4.44/60</f>
        <v>3.7000000000000006</v>
      </c>
      <c r="J7" s="45">
        <f>E7*21/60</f>
        <v>17.5</v>
      </c>
    </row>
    <row r="8" spans="1:10" ht="15.75" x14ac:dyDescent="0.25">
      <c r="A8" s="57"/>
      <c r="B8" s="46" t="s">
        <v>27</v>
      </c>
      <c r="C8" s="16" t="s">
        <v>23</v>
      </c>
      <c r="D8" s="33" t="s">
        <v>42</v>
      </c>
      <c r="E8" s="21">
        <v>30</v>
      </c>
      <c r="F8" s="21">
        <v>2.95</v>
      </c>
      <c r="G8" s="21">
        <f>E8*68.97/30</f>
        <v>68.97</v>
      </c>
      <c r="H8" s="21">
        <f>E8*1.68/30</f>
        <v>1.68</v>
      </c>
      <c r="I8" s="21">
        <f>E8*0.33/30</f>
        <v>0.33</v>
      </c>
      <c r="J8" s="44">
        <f>E8*14.82/30</f>
        <v>14.82</v>
      </c>
    </row>
    <row r="9" spans="1:10" ht="15.75" x14ac:dyDescent="0.25">
      <c r="A9" s="57"/>
      <c r="B9" s="47"/>
      <c r="C9" s="16"/>
      <c r="D9" s="12"/>
      <c r="E9" s="20">
        <f>E4+E5+E6+E7+E8</f>
        <v>580</v>
      </c>
      <c r="F9" s="20">
        <f>F4+F5+F6+F7+F8</f>
        <v>125.03999999999999</v>
      </c>
      <c r="G9" s="20">
        <f t="shared" ref="G9:J9" si="0">G4+G5+G6+G7+G8</f>
        <v>612.8063636363637</v>
      </c>
      <c r="H9" s="20">
        <f t="shared" si="0"/>
        <v>16.78</v>
      </c>
      <c r="I9" s="20">
        <f t="shared" si="0"/>
        <v>17.529999999999998</v>
      </c>
      <c r="J9" s="48">
        <f t="shared" si="0"/>
        <v>96.93</v>
      </c>
    </row>
    <row r="10" spans="1:10" x14ac:dyDescent="0.25">
      <c r="A10" s="37" t="s">
        <v>13</v>
      </c>
      <c r="B10" s="13"/>
      <c r="C10" s="31"/>
      <c r="D10" s="7"/>
      <c r="E10" s="8"/>
      <c r="F10" s="9"/>
      <c r="G10" s="8"/>
      <c r="H10" s="8"/>
      <c r="I10" s="8"/>
      <c r="J10" s="10"/>
    </row>
    <row r="11" spans="1:10" x14ac:dyDescent="0.25">
      <c r="A11" s="37"/>
      <c r="B11" s="49"/>
      <c r="C11" s="31"/>
      <c r="D11" s="7"/>
      <c r="E11" s="8"/>
      <c r="F11" s="9"/>
      <c r="G11" s="8"/>
      <c r="H11" s="8"/>
      <c r="I11" s="8"/>
      <c r="J11" s="10"/>
    </row>
    <row r="12" spans="1:10" ht="31.5" x14ac:dyDescent="0.25">
      <c r="A12" s="37" t="s">
        <v>14</v>
      </c>
      <c r="B12" s="6" t="s">
        <v>15</v>
      </c>
      <c r="C12" s="16" t="s">
        <v>30</v>
      </c>
      <c r="D12" s="28" t="s">
        <v>44</v>
      </c>
      <c r="E12" s="21">
        <v>60</v>
      </c>
      <c r="F12" s="24">
        <v>16.079999999999998</v>
      </c>
      <c r="G12" s="17">
        <f>E12*128/100</f>
        <v>76.8</v>
      </c>
      <c r="H12" s="17">
        <f>E12*1.5/60</f>
        <v>1.5</v>
      </c>
      <c r="I12" s="17">
        <f>E12*6/60</f>
        <v>6</v>
      </c>
      <c r="J12" s="50">
        <f>E12*4.25/60</f>
        <v>4.25</v>
      </c>
    </row>
    <row r="13" spans="1:10" ht="31.5" x14ac:dyDescent="0.25">
      <c r="A13" s="37"/>
      <c r="B13" s="6" t="s">
        <v>16</v>
      </c>
      <c r="C13" s="16" t="s">
        <v>31</v>
      </c>
      <c r="D13" s="27" t="s">
        <v>43</v>
      </c>
      <c r="E13" s="21">
        <v>200</v>
      </c>
      <c r="F13" s="24">
        <v>34.93</v>
      </c>
      <c r="G13" s="17">
        <f>E13*132/200</f>
        <v>132</v>
      </c>
      <c r="H13" s="17">
        <f>E13*4.46/200</f>
        <v>4.46</v>
      </c>
      <c r="I13" s="17">
        <f>E13*4.66/200</f>
        <v>4.66</v>
      </c>
      <c r="J13" s="50">
        <f>E13*18.04/200</f>
        <v>18.04</v>
      </c>
    </row>
    <row r="14" spans="1:10" ht="15.75" x14ac:dyDescent="0.25">
      <c r="A14" s="37"/>
      <c r="B14" s="54" t="s">
        <v>41</v>
      </c>
      <c r="C14" s="25" t="s">
        <v>36</v>
      </c>
      <c r="D14" s="26" t="s">
        <v>37</v>
      </c>
      <c r="E14" s="21">
        <v>20</v>
      </c>
      <c r="F14" s="24">
        <v>2.5499999999999998</v>
      </c>
      <c r="G14" s="21">
        <f>E14*51.4/20</f>
        <v>51.4</v>
      </c>
      <c r="H14" s="21">
        <f>E14*1.71/20</f>
        <v>1.7100000000000002</v>
      </c>
      <c r="I14" s="21">
        <f>E14*0.17/20</f>
        <v>0.17</v>
      </c>
      <c r="J14" s="44">
        <f>E14*10.75/20</f>
        <v>10.75</v>
      </c>
    </row>
    <row r="15" spans="1:10" ht="15.75" x14ac:dyDescent="0.25">
      <c r="A15" s="37"/>
      <c r="B15" s="6" t="s">
        <v>32</v>
      </c>
      <c r="C15" s="16" t="s">
        <v>33</v>
      </c>
      <c r="D15" s="28" t="s">
        <v>38</v>
      </c>
      <c r="E15" s="21">
        <v>95</v>
      </c>
      <c r="F15" s="24">
        <v>65.290000000000006</v>
      </c>
      <c r="G15" s="21">
        <f>E15*186.3/90</f>
        <v>196.65</v>
      </c>
      <c r="H15" s="21">
        <f>E15*13.32/90</f>
        <v>14.06</v>
      </c>
      <c r="I15" s="21">
        <f>E15*11.16/90</f>
        <v>11.780000000000001</v>
      </c>
      <c r="J15" s="44">
        <f>E15*8.19/90</f>
        <v>8.6449999999999996</v>
      </c>
    </row>
    <row r="16" spans="1:10" ht="15.75" x14ac:dyDescent="0.25">
      <c r="A16" s="37"/>
      <c r="B16" s="6" t="s">
        <v>17</v>
      </c>
      <c r="C16" s="16" t="s">
        <v>34</v>
      </c>
      <c r="D16" s="17" t="s">
        <v>39</v>
      </c>
      <c r="E16" s="21">
        <v>150</v>
      </c>
      <c r="F16" s="24">
        <v>10.11</v>
      </c>
      <c r="G16" s="22">
        <f>E16*181.5/150</f>
        <v>181.5</v>
      </c>
      <c r="H16" s="22">
        <f>E16*6.63/150</f>
        <v>6.63</v>
      </c>
      <c r="I16" s="22">
        <f>E16*4.44/150</f>
        <v>4.4400000000000004</v>
      </c>
      <c r="J16" s="45">
        <f>E16*28.8/150</f>
        <v>28.8</v>
      </c>
    </row>
    <row r="17" spans="1:10" ht="15.75" x14ac:dyDescent="0.25">
      <c r="A17" s="37"/>
      <c r="B17" s="6" t="s">
        <v>18</v>
      </c>
      <c r="C17" s="16" t="s">
        <v>35</v>
      </c>
      <c r="D17" s="29" t="s">
        <v>40</v>
      </c>
      <c r="E17" s="21">
        <v>200</v>
      </c>
      <c r="F17" s="24">
        <v>12.54</v>
      </c>
      <c r="G17" s="21">
        <v>114</v>
      </c>
      <c r="H17" s="21">
        <v>1</v>
      </c>
      <c r="I17" s="21">
        <v>0</v>
      </c>
      <c r="J17" s="44">
        <v>27.4</v>
      </c>
    </row>
    <row r="18" spans="1:10" ht="15.75" x14ac:dyDescent="0.25">
      <c r="A18" s="37"/>
      <c r="B18" s="6" t="s">
        <v>27</v>
      </c>
      <c r="C18" s="16" t="s">
        <v>23</v>
      </c>
      <c r="D18" s="33" t="s">
        <v>42</v>
      </c>
      <c r="E18" s="21">
        <v>36</v>
      </c>
      <c r="F18" s="24">
        <v>3.55</v>
      </c>
      <c r="G18" s="21">
        <f>E18*68.97/30</f>
        <v>82.763999999999996</v>
      </c>
      <c r="H18" s="21">
        <f>E18*1.68/30</f>
        <v>2.016</v>
      </c>
      <c r="I18" s="21">
        <f>E18*0.33/30</f>
        <v>0.39600000000000002</v>
      </c>
      <c r="J18" s="44">
        <f>E18*14.82/30</f>
        <v>17.783999999999999</v>
      </c>
    </row>
    <row r="19" spans="1:10" ht="15.75" x14ac:dyDescent="0.25">
      <c r="A19" s="37"/>
      <c r="B19" s="14"/>
      <c r="C19" s="32"/>
      <c r="D19" s="15"/>
      <c r="E19" s="23">
        <f t="shared" ref="E19:I19" si="1">SUM(E12:E18)</f>
        <v>761</v>
      </c>
      <c r="F19" s="23">
        <f>SUM(F12:F18)</f>
        <v>145.04999999999998</v>
      </c>
      <c r="G19" s="23">
        <f t="shared" si="1"/>
        <v>835.11400000000003</v>
      </c>
      <c r="H19" s="23">
        <f t="shared" si="1"/>
        <v>31.375999999999998</v>
      </c>
      <c r="I19" s="23">
        <f t="shared" si="1"/>
        <v>27.446000000000002</v>
      </c>
      <c r="J19" s="53">
        <f>SUM(J12:J18)</f>
        <v>115.66899999999998</v>
      </c>
    </row>
    <row r="20" spans="1:10" ht="15.75" thickBot="1" x14ac:dyDescent="0.3">
      <c r="A20" s="51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2026-05-05T05:54:43Z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