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9" i="1" l="1"/>
  <c r="J13" i="1"/>
  <c r="I13" i="1"/>
  <c r="H13" i="1"/>
  <c r="G13" i="1"/>
  <c r="G12" i="1"/>
  <c r="J12" i="1"/>
  <c r="I12" i="1"/>
  <c r="H12" i="1"/>
  <c r="F19" i="1" l="1"/>
  <c r="F9" i="1" l="1"/>
  <c r="I18" i="1" l="1"/>
  <c r="H14" i="1"/>
  <c r="G14" i="1"/>
  <c r="J14" i="1"/>
  <c r="I14" i="1"/>
  <c r="G15" i="1" l="1"/>
  <c r="I15" i="1" l="1"/>
  <c r="J15" i="1" l="1"/>
  <c r="H15" i="1"/>
  <c r="J4" i="1"/>
  <c r="I4" i="1"/>
  <c r="H4" i="1"/>
  <c r="G4" i="1"/>
  <c r="J6" i="1"/>
  <c r="I6" i="1"/>
  <c r="H6" i="1"/>
  <c r="G6" i="1"/>
  <c r="E9" i="1" l="1"/>
  <c r="J18" i="1" l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H19" i="1" s="1"/>
  <c r="G17" i="1"/>
  <c r="E19" i="1"/>
  <c r="J19" i="1" l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<sst xmlns="http://schemas.openxmlformats.org/spreadsheetml/2006/main" count="48" uniqueCount="44">
  <si>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</si>
  <si>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</si>
  <si>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</si>
  <si>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</si>
  <si>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</si>
  <si>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</si>
  <si>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</si>
  <si>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</si>
  <si>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</si>
  <si>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</si>
  <si>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</si>
  <si>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</si>
  <si>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</si>
  <si>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</si>
  <si>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</si>
  <si>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</si>
  <si>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</si>
  <si>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</si>
  <si>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</si>
  <si>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</si>
  <si>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</si>
  <si>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</si>
  <si>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</si>
  <si>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</si>
  <si>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</si>
  <si>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</si>
  <si>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</si>
  <si>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</si>
  <si>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</si>
  <si>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</si>
  <si>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</si>
  <si>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</si>
  <si>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</si>
  <si>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</si>
  <si>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</si>
  <si>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</si>
  <si>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</si>
  <si>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</si>
  <si>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</si>
  <si>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</si>
  <si>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</si>
  <si>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</si>
  <si>
    <t>Биточки мясные паровые</t>
  </si>
  <si>
    <t>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</si>
</sst>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Border="1" applyAlignment="1">
      <alignment horizontal="left" vertical="center"/>
    </xf>
    <xf numFmtId="2" fontId="10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6" t="s">
        <v>0</v>
      </c>
      <c r="B1" s="53"/>
      <c r="C1" s="53"/>
      <c r="D1" s="54"/>
      <c r="E1" s="37" t="s">
        <v>19</v>
      </c>
      <c r="F1" s="38"/>
      <c r="G1" s="37"/>
      <c r="H1" s="37"/>
      <c r="I1" s="37" t="s">
        <v>1</v>
      </c>
      <c r="J1" s="56" t="s">
        <v>43</v>
      </c>
    </row>
    <row r="2" spans="1:10" ht="7.5" customHeight="1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x14ac:dyDescent="0.25">
      <c r="A3" s="42" t="s">
        <v>2</v>
      </c>
      <c r="B3" s="43" t="s">
        <v>3</v>
      </c>
      <c r="C3" s="43" t="s">
        <v>20</v>
      </c>
      <c r="D3" s="43" t="s">
        <v>4</v>
      </c>
      <c r="E3" s="43" t="s">
        <v>21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x14ac:dyDescent="0.25">
      <c r="A4" s="55" t="s">
        <v>10</v>
      </c>
      <c r="B4" s="6" t="s">
        <v>11</v>
      </c>
      <c r="C4" s="20" t="s">
        <v>30</v>
      </c>
      <c r="D4" s="12" t="s">
        <v>31</v>
      </c>
      <c r="E4" s="24">
        <v>200</v>
      </c>
      <c r="F4" s="27">
        <v>82.56</v>
      </c>
      <c r="G4" s="27">
        <f>E4*339.6/200</f>
        <v>339.6</v>
      </c>
      <c r="H4" s="27">
        <f>E4*19.5/200</f>
        <v>19.5</v>
      </c>
      <c r="I4" s="27">
        <f>E4*21.2/200</f>
        <v>21.2</v>
      </c>
      <c r="J4" s="45">
        <f>E4*17.7/200</f>
        <v>17.7</v>
      </c>
    </row>
    <row r="5" spans="1:10" ht="15.75" x14ac:dyDescent="0.25">
      <c r="A5" s="55"/>
      <c r="B5" s="6" t="s">
        <v>12</v>
      </c>
      <c r="C5" s="30" t="s">
        <v>27</v>
      </c>
      <c r="D5" s="14" t="s">
        <v>28</v>
      </c>
      <c r="E5" s="27">
        <v>200</v>
      </c>
      <c r="F5" s="25">
        <v>3.12</v>
      </c>
      <c r="G5" s="27">
        <v>39</v>
      </c>
      <c r="H5" s="27">
        <v>0.1</v>
      </c>
      <c r="I5" s="27">
        <v>0</v>
      </c>
      <c r="J5" s="45">
        <v>9.8000000000000007</v>
      </c>
    </row>
    <row r="6" spans="1:10" ht="15.75" x14ac:dyDescent="0.25">
      <c r="A6" s="55"/>
      <c r="B6" s="32" t="s">
        <v>25</v>
      </c>
      <c r="C6" s="31">
        <v>44240</v>
      </c>
      <c r="D6" s="15" t="s">
        <v>29</v>
      </c>
      <c r="E6" s="27">
        <v>50</v>
      </c>
      <c r="F6" s="29">
        <v>34.44</v>
      </c>
      <c r="G6" s="27">
        <f>E6*127.7/50</f>
        <v>127.7</v>
      </c>
      <c r="H6" s="27">
        <f>E6*6.1/50</f>
        <v>6.1</v>
      </c>
      <c r="I6" s="27">
        <f>E6*3.7/50</f>
        <v>3.7</v>
      </c>
      <c r="J6" s="45">
        <f>E6*17.5/50</f>
        <v>17.5</v>
      </c>
    </row>
    <row r="7" spans="1:10" ht="15.75" x14ac:dyDescent="0.25">
      <c r="A7" s="55"/>
      <c r="B7" s="46" t="s">
        <v>24</v>
      </c>
      <c r="C7" s="21" t="s">
        <v>23</v>
      </c>
      <c r="D7" s="33" t="s">
        <v>40</v>
      </c>
      <c r="E7" s="27">
        <v>50</v>
      </c>
      <c r="F7" s="27">
        <v>4.92</v>
      </c>
      <c r="G7" s="27">
        <f>E7*68.97/30</f>
        <v>114.95</v>
      </c>
      <c r="H7" s="27">
        <f>E7*1.68/30</f>
        <v>2.8</v>
      </c>
      <c r="I7" s="27">
        <f>E7*0.33/30</f>
        <v>0.55000000000000004</v>
      </c>
      <c r="J7" s="45">
        <f>E7*14.82/30</f>
        <v>24.7</v>
      </c>
    </row>
    <row r="8" spans="1:10" ht="15.75" x14ac:dyDescent="0.25">
      <c r="A8" s="55"/>
      <c r="B8" s="46"/>
      <c r="C8" s="21"/>
      <c r="D8" s="14"/>
      <c r="E8" s="27"/>
      <c r="F8" s="27"/>
      <c r="G8" s="27"/>
      <c r="H8" s="27"/>
      <c r="I8" s="27"/>
      <c r="J8" s="45"/>
    </row>
    <row r="9" spans="1:10" ht="15.75" x14ac:dyDescent="0.25">
      <c r="A9" s="55"/>
      <c r="B9" s="47"/>
      <c r="C9" s="21"/>
      <c r="D9" s="14"/>
      <c r="E9" s="26">
        <f>E4+E5+E6+E7+E8</f>
        <v>500</v>
      </c>
      <c r="F9" s="26">
        <f>F4+F5+F6+F7+F8</f>
        <v>125.04</v>
      </c>
      <c r="G9" s="26">
        <f t="shared" ref="G9:J9" si="0">G4+G5+G6+G7+G8</f>
        <v>621.25</v>
      </c>
      <c r="H9" s="26">
        <f t="shared" si="0"/>
        <v>28.500000000000004</v>
      </c>
      <c r="I9" s="26">
        <f t="shared" si="0"/>
        <v>25.45</v>
      </c>
      <c r="J9" s="48">
        <f t="shared" si="0"/>
        <v>69.7</v>
      </c>
    </row>
    <row r="10" spans="1:10" x14ac:dyDescent="0.25">
      <c r="A10" s="39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9"/>
      <c r="B11" s="7"/>
      <c r="C11" s="7"/>
      <c r="D11" s="8"/>
      <c r="E11" s="9"/>
      <c r="F11" s="10"/>
      <c r="G11" s="9"/>
      <c r="H11" s="9"/>
      <c r="I11" s="9"/>
      <c r="J11" s="11"/>
    </row>
    <row r="12" spans="1:10" ht="31.5" x14ac:dyDescent="0.25">
      <c r="A12" s="39" t="s">
        <v>14</v>
      </c>
      <c r="B12" s="6" t="s">
        <v>15</v>
      </c>
      <c r="C12" s="20" t="s">
        <v>32</v>
      </c>
      <c r="D12" s="12" t="s">
        <v>36</v>
      </c>
      <c r="E12" s="27">
        <v>60</v>
      </c>
      <c r="F12" s="29">
        <v>8.4600000000000009</v>
      </c>
      <c r="G12" s="23">
        <f>E12*86.76/60</f>
        <v>86.76</v>
      </c>
      <c r="H12" s="23">
        <f>E12*0.9/60</f>
        <v>0.9</v>
      </c>
      <c r="I12" s="23">
        <f>E12*5.4/60</f>
        <v>5.4</v>
      </c>
      <c r="J12" s="49">
        <f>E12*11.34/60</f>
        <v>11.34</v>
      </c>
    </row>
    <row r="13" spans="1:10" ht="31.5" x14ac:dyDescent="0.25">
      <c r="A13" s="39"/>
      <c r="B13" s="6" t="s">
        <v>16</v>
      </c>
      <c r="C13" s="20" t="s">
        <v>33</v>
      </c>
      <c r="D13" s="17" t="s">
        <v>37</v>
      </c>
      <c r="E13" s="27">
        <v>200</v>
      </c>
      <c r="F13" s="29">
        <v>27.51</v>
      </c>
      <c r="G13" s="23">
        <f>E13*126.85/200</f>
        <v>126.85</v>
      </c>
      <c r="H13" s="23">
        <f>E13*4.03/200</f>
        <v>4.03</v>
      </c>
      <c r="I13" s="23">
        <f>E13*7.52/200</f>
        <v>7.52</v>
      </c>
      <c r="J13" s="49">
        <f>E13*10.68/200</f>
        <v>10.68</v>
      </c>
    </row>
    <row r="14" spans="1:10" ht="15.75" x14ac:dyDescent="0.25">
      <c r="A14" s="39"/>
      <c r="B14" s="6" t="s">
        <v>26</v>
      </c>
      <c r="C14" s="20" t="s">
        <v>34</v>
      </c>
      <c r="D14" s="35" t="s">
        <v>42</v>
      </c>
      <c r="E14" s="27">
        <v>90</v>
      </c>
      <c r="F14" s="29">
        <v>68.75</v>
      </c>
      <c r="G14" s="27">
        <f>E14*194/100</f>
        <v>174.6</v>
      </c>
      <c r="H14" s="27">
        <f>E14*13/100</f>
        <v>11.7</v>
      </c>
      <c r="I14" s="27">
        <f>E14*12.9/100</f>
        <v>11.61</v>
      </c>
      <c r="J14" s="45">
        <f>E14*6.4/100</f>
        <v>5.76</v>
      </c>
    </row>
    <row r="15" spans="1:10" ht="15.75" x14ac:dyDescent="0.25">
      <c r="A15" s="39"/>
      <c r="B15" s="6" t="s">
        <v>17</v>
      </c>
      <c r="C15" s="21">
        <v>44258</v>
      </c>
      <c r="D15" s="23" t="s">
        <v>38</v>
      </c>
      <c r="E15" s="27">
        <v>150</v>
      </c>
      <c r="F15" s="29">
        <v>23.04</v>
      </c>
      <c r="G15" s="22">
        <f>E15*128/150</f>
        <v>128</v>
      </c>
      <c r="H15" s="22">
        <f>E15*3.17/150</f>
        <v>3.17</v>
      </c>
      <c r="I15" s="22">
        <f>E15*3.6/150</f>
        <v>3.6</v>
      </c>
      <c r="J15" s="50">
        <f>E15*20.4/150</f>
        <v>20.399999999999999</v>
      </c>
    </row>
    <row r="16" spans="1:10" ht="15.75" x14ac:dyDescent="0.25">
      <c r="A16" s="39"/>
      <c r="B16" s="6" t="s">
        <v>18</v>
      </c>
      <c r="C16" s="20" t="s">
        <v>35</v>
      </c>
      <c r="D16" s="16" t="s">
        <v>39</v>
      </c>
      <c r="E16" s="27">
        <v>200</v>
      </c>
      <c r="F16" s="29">
        <v>8.7200000000000006</v>
      </c>
      <c r="G16" s="27">
        <v>54</v>
      </c>
      <c r="H16" s="27">
        <v>0.2</v>
      </c>
      <c r="I16" s="27">
        <v>0.1</v>
      </c>
      <c r="J16" s="45">
        <v>13.1</v>
      </c>
    </row>
    <row r="17" spans="1:10" ht="31.5" x14ac:dyDescent="0.25">
      <c r="A17" s="39"/>
      <c r="B17" s="6" t="s">
        <v>25</v>
      </c>
      <c r="C17" s="21" t="s">
        <v>22</v>
      </c>
      <c r="D17" s="34" t="s">
        <v>41</v>
      </c>
      <c r="E17" s="27">
        <v>50</v>
      </c>
      <c r="F17" s="29">
        <v>5.32</v>
      </c>
      <c r="G17" s="27">
        <f>E17*116.9/50</f>
        <v>116.9</v>
      </c>
      <c r="H17" s="27">
        <f>E17*3.95/50</f>
        <v>3.95</v>
      </c>
      <c r="I17" s="27">
        <f>E17*0.5/50</f>
        <v>0.5</v>
      </c>
      <c r="J17" s="45">
        <f>E17*24.15/50</f>
        <v>24.15</v>
      </c>
    </row>
    <row r="18" spans="1:10" ht="15.75" x14ac:dyDescent="0.25">
      <c r="A18" s="39"/>
      <c r="B18" s="6" t="s">
        <v>24</v>
      </c>
      <c r="C18" s="21" t="s">
        <v>23</v>
      </c>
      <c r="D18" s="33" t="s">
        <v>40</v>
      </c>
      <c r="E18" s="27">
        <v>33</v>
      </c>
      <c r="F18" s="29">
        <v>3.25</v>
      </c>
      <c r="G18" s="27">
        <f>E18*68.97/30</f>
        <v>75.86699999999999</v>
      </c>
      <c r="H18" s="27">
        <f>E18*1.68/30</f>
        <v>1.8479999999999999</v>
      </c>
      <c r="I18" s="27">
        <f>E18*0.33/30</f>
        <v>0.36300000000000004</v>
      </c>
      <c r="J18" s="45">
        <f>E18*14.82/30</f>
        <v>16.302</v>
      </c>
    </row>
    <row r="19" spans="1:10" ht="15.75" x14ac:dyDescent="0.25">
      <c r="A19" s="39"/>
      <c r="B19" s="18"/>
      <c r="C19" s="18"/>
      <c r="D19" s="19"/>
      <c r="E19" s="28">
        <f>E12+E13+E14+E15+E16+E17+E18</f>
        <v>783</v>
      </c>
      <c r="F19" s="28">
        <f>F12+F13+F14+F15+F16+F17+F18</f>
        <v>145.04999999999998</v>
      </c>
      <c r="G19" s="28">
        <f t="shared" ref="G19:J19" si="1">G12+G13+G14+G15+G16+G17+G18</f>
        <v>762.97699999999998</v>
      </c>
      <c r="H19" s="28">
        <f>H12+H13+H14+H15+H16+H17+H18</f>
        <v>25.797999999999995</v>
      </c>
      <c r="I19" s="28">
        <f>I12+I13+I14+I15+I16+I17+I18+0.01</f>
        <v>29.103000000000005</v>
      </c>
      <c r="J19" s="51">
        <f t="shared" si="1"/>
        <v>101.732</v>
      </c>
    </row>
    <row r="20" spans="1:10" ht="15.75" thickBot="1" x14ac:dyDescent="0.3">
      <c r="A20" s="52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2026-05-05T05:52:14Z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