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13-26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J8" i="1" l="1"/>
  <c r="I8" i="1"/>
  <c r="H8" i="1"/>
  <c r="J13" i="1" l="1"/>
  <c r="I13" i="1"/>
  <c r="H13" i="1"/>
  <c r="G13" i="1"/>
  <c r="J12" i="1"/>
  <c r="I12" i="1"/>
  <c r="H12" i="1"/>
  <c r="G12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<sst xmlns="http://schemas.openxmlformats.org/spreadsheetml/2006/main" count="51" uniqueCount="45">
  <si>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</si>
  <si>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</si>
  <si>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</si>
  <si>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</si>
  <si>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</si>
  <si>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</si>
  <si>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</si>
  <si>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</si>
  <si>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</si>
  <si>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</si>
  <si>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</si>
  <si>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</si>
  <si>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</si>
  <si>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</si>
  <si>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</si>
  <si>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</si>
  <si>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</si>
  <si>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</si>
  <si>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</si>
  <si>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</si>
  <si>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</si>
  <si>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</si>
  <si>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</si>
  <si>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</si>
  <si>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</si>
  <si>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</si>
  <si>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</si>
  <si>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</si>
  <si>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</si>
  <si>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</si>
  <si>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</si>
  <si>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</si>
  <si>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</si>
  <si>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</si>
  <si>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</si>
  <si>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</si>
  <si>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</si>
  <si>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</si>
  <si>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</si>
  <si>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</si>
  <si>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</si>
  <si>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Хлеб ржано-пшеничный</t>
  </si>
  <si>
    <t>2</t>
  </si>
  <si>
    <t>Помидор свежий</t>
  </si>
  <si>
    <t>Салат из белокачанной капусты с морковью,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</si>
</sst>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2" fontId="4" fillId="0" borderId="0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3">
        <v>46128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26</v>
      </c>
      <c r="D4" s="27" t="s">
        <v>32</v>
      </c>
      <c r="E4" s="46">
        <v>267</v>
      </c>
      <c r="F4" s="48">
        <v>115.01</v>
      </c>
      <c r="G4" s="51">
        <f>E4*283.3/200</f>
        <v>378.20550000000003</v>
      </c>
      <c r="H4" s="47">
        <f>E4*15.7/200</f>
        <v>20.959499999999998</v>
      </c>
      <c r="I4" s="47">
        <f>E4*15.7/200</f>
        <v>20.959499999999998</v>
      </c>
      <c r="J4" s="47">
        <f>E4*19.8/200</f>
        <v>26.433000000000003</v>
      </c>
    </row>
    <row r="5" spans="1:10" ht="15.75" x14ac:dyDescent="0.25">
      <c r="A5" s="69"/>
      <c r="B5" s="13" t="s">
        <v>12</v>
      </c>
      <c r="C5" s="55" t="s">
        <v>27</v>
      </c>
      <c r="D5" s="61" t="s">
        <v>33</v>
      </c>
      <c r="E5" s="45">
        <v>200</v>
      </c>
      <c r="F5" s="49">
        <v>7.19</v>
      </c>
      <c r="G5" s="51">
        <v>40</v>
      </c>
      <c r="H5" s="47">
        <v>0.1</v>
      </c>
      <c r="I5" s="47">
        <v>0</v>
      </c>
      <c r="J5" s="47">
        <v>9.9</v>
      </c>
    </row>
    <row r="6" spans="1:10" ht="31.5" x14ac:dyDescent="0.25">
      <c r="A6" s="69"/>
      <c r="B6" s="13" t="s">
        <v>25</v>
      </c>
      <c r="C6" s="56" t="s">
        <v>23</v>
      </c>
      <c r="D6" s="62" t="s">
        <v>39</v>
      </c>
      <c r="E6" s="51">
        <v>52</v>
      </c>
      <c r="F6" s="53">
        <v>5.53</v>
      </c>
      <c r="G6" s="51">
        <f>E6*116.9/50</f>
        <v>121.57600000000001</v>
      </c>
      <c r="H6" s="51">
        <f>E6*3.95/50</f>
        <v>4.1080000000000005</v>
      </c>
      <c r="I6" s="51">
        <f>E6*0.5/50</f>
        <v>0.52</v>
      </c>
      <c r="J6" s="51">
        <f>E6*24.15/50</f>
        <v>25.116</v>
      </c>
    </row>
    <row r="7" spans="1:10" ht="16.5" thickBot="1" x14ac:dyDescent="0.3">
      <c r="A7" s="69"/>
      <c r="B7" s="14" t="s">
        <v>24</v>
      </c>
      <c r="C7" s="26" t="s">
        <v>23</v>
      </c>
      <c r="D7" s="61" t="s">
        <v>41</v>
      </c>
      <c r="E7" s="45">
        <v>50</v>
      </c>
      <c r="F7" s="48">
        <v>4.92</v>
      </c>
      <c r="G7" s="51">
        <f>E7*68.97/30</f>
        <v>114.95</v>
      </c>
      <c r="H7" s="47">
        <f>E7*1.68/30</f>
        <v>2.8</v>
      </c>
      <c r="I7" s="47">
        <f>E7*0.33/30</f>
        <v>0.55000000000000004</v>
      </c>
      <c r="J7" s="47">
        <f>E7*14.82/30</f>
        <v>24.7</v>
      </c>
    </row>
    <row r="8" spans="1:10" ht="16.5" thickBot="1" x14ac:dyDescent="0.3">
      <c r="A8" s="69"/>
      <c r="B8" s="54"/>
      <c r="C8" s="55" t="s">
        <v>42</v>
      </c>
      <c r="D8" s="64" t="s">
        <v>43</v>
      </c>
      <c r="E8" s="51">
        <v>30</v>
      </c>
      <c r="F8" s="51">
        <v>15.18</v>
      </c>
      <c r="G8" s="51">
        <f>124*E8/100</f>
        <v>37.200000000000003</v>
      </c>
      <c r="H8" s="51">
        <f>1*E8/100</f>
        <v>0.3</v>
      </c>
      <c r="I8" s="51">
        <f>0.2*E8/100</f>
        <v>0.06</v>
      </c>
      <c r="J8" s="51">
        <f>3.8*E8/100</f>
        <v>1.1399999999999999</v>
      </c>
    </row>
    <row r="9" spans="1:10" ht="15.75" x14ac:dyDescent="0.25">
      <c r="A9" s="69"/>
      <c r="B9" s="29"/>
      <c r="C9" s="37"/>
      <c r="D9" s="28"/>
      <c r="E9" s="50">
        <f>E4+E5+E6+E7+E8</f>
        <v>599</v>
      </c>
      <c r="F9" s="50">
        <f>F4+F5+F6+F7+F8-0.01</f>
        <v>147.82000000000002</v>
      </c>
      <c r="G9" s="50">
        <f t="shared" ref="G9:I9" si="0">G4+G5+G6+G7+G8</f>
        <v>691.93150000000014</v>
      </c>
      <c r="H9" s="50">
        <f t="shared" si="0"/>
        <v>28.267500000000002</v>
      </c>
      <c r="I9" s="50">
        <f t="shared" si="0"/>
        <v>22.089499999999997</v>
      </c>
      <c r="J9" s="50">
        <f>J4+J5+J6+J7+J8</f>
        <v>87.289000000000001</v>
      </c>
    </row>
    <row r="10" spans="1:10" x14ac:dyDescent="0.25">
      <c r="A10" s="1" t="s">
        <v>13</v>
      </c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14</v>
      </c>
      <c r="B12" s="22" t="s">
        <v>15</v>
      </c>
      <c r="C12" s="37" t="s">
        <v>28</v>
      </c>
      <c r="D12" s="65" t="s">
        <v>44</v>
      </c>
      <c r="E12" s="38">
        <v>100</v>
      </c>
      <c r="F12" s="53">
        <v>18.5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5" x14ac:dyDescent="0.25">
      <c r="A13" s="1"/>
      <c r="B13" s="13" t="s">
        <v>16</v>
      </c>
      <c r="C13" s="55" t="s">
        <v>40</v>
      </c>
      <c r="D13" s="33" t="s">
        <v>34</v>
      </c>
      <c r="E13" s="38">
        <v>250</v>
      </c>
      <c r="F13" s="53">
        <v>36.6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75" x14ac:dyDescent="0.25">
      <c r="A14" s="1"/>
      <c r="B14" s="13" t="s">
        <v>38</v>
      </c>
      <c r="C14" s="37" t="s">
        <v>29</v>
      </c>
      <c r="D14" s="31" t="s">
        <v>35</v>
      </c>
      <c r="E14" s="38">
        <v>109</v>
      </c>
      <c r="F14" s="53">
        <v>74.8</v>
      </c>
      <c r="G14" s="42">
        <f>E14*186.3/90</f>
        <v>225.63</v>
      </c>
      <c r="H14" s="39">
        <f>E14*13.32/90</f>
        <v>16.132000000000001</v>
      </c>
      <c r="I14" s="39">
        <f>E14*11.16/90</f>
        <v>13.516</v>
      </c>
      <c r="J14" s="39">
        <f>E14*8.19/90</f>
        <v>9.9189999999999987</v>
      </c>
    </row>
    <row r="15" spans="1:10" ht="15.75" x14ac:dyDescent="0.25">
      <c r="A15" s="1"/>
      <c r="B15" s="13" t="s">
        <v>17</v>
      </c>
      <c r="C15" s="37" t="s">
        <v>30</v>
      </c>
      <c r="D15" s="34" t="s">
        <v>36</v>
      </c>
      <c r="E15" s="38">
        <v>180</v>
      </c>
      <c r="F15" s="53">
        <v>12.13</v>
      </c>
      <c r="G15" s="43">
        <f>E15*181.5/150</f>
        <v>217.8</v>
      </c>
      <c r="H15" s="40">
        <f>E15*6.63/150</f>
        <v>7.9560000000000004</v>
      </c>
      <c r="I15" s="40">
        <f>E15*4.44/150</f>
        <v>5.3280000000000003</v>
      </c>
      <c r="J15" s="40">
        <f>E15*28.8/150</f>
        <v>34.56</v>
      </c>
    </row>
    <row r="16" spans="1:10" ht="15.75" x14ac:dyDescent="0.25">
      <c r="A16" s="1"/>
      <c r="B16" s="13" t="s">
        <v>18</v>
      </c>
      <c r="C16" s="37" t="s">
        <v>31</v>
      </c>
      <c r="D16" s="32" t="s">
        <v>37</v>
      </c>
      <c r="E16" s="38">
        <v>200</v>
      </c>
      <c r="F16" s="53">
        <v>17.23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31.5" x14ac:dyDescent="0.25">
      <c r="A17" s="1"/>
      <c r="B17" s="13" t="s">
        <v>25</v>
      </c>
      <c r="C17" s="37" t="s">
        <v>22</v>
      </c>
      <c r="D17" s="62" t="s">
        <v>39</v>
      </c>
      <c r="E17" s="38">
        <v>40</v>
      </c>
      <c r="F17" s="53">
        <v>4.25</v>
      </c>
      <c r="G17" s="42">
        <f>E17*116.9/50</f>
        <v>93.52</v>
      </c>
      <c r="H17" s="39">
        <f>E17*3.95/50</f>
        <v>3.16</v>
      </c>
      <c r="I17" s="39">
        <f>E17*0.5/50</f>
        <v>0.4</v>
      </c>
      <c r="J17" s="39">
        <f>E17*24.15/50</f>
        <v>19.32</v>
      </c>
    </row>
    <row r="18" spans="1:10" ht="15.75" x14ac:dyDescent="0.25">
      <c r="A18" s="1"/>
      <c r="B18" s="13" t="s">
        <v>24</v>
      </c>
      <c r="C18" s="37" t="s">
        <v>23</v>
      </c>
      <c r="D18" s="61" t="s">
        <v>41</v>
      </c>
      <c r="E18" s="51">
        <v>36</v>
      </c>
      <c r="F18" s="53">
        <v>3.54</v>
      </c>
      <c r="G18" s="51">
        <f>E18*68.97/30</f>
        <v>82.763999999999996</v>
      </c>
      <c r="H18" s="51">
        <f>E18*1.68/30</f>
        <v>2.016</v>
      </c>
      <c r="I18" s="51">
        <f>E18*0.33/30</f>
        <v>0.39600000000000002</v>
      </c>
      <c r="J18" s="51">
        <f>E18*14.82/30</f>
        <v>17.783999999999999</v>
      </c>
    </row>
    <row r="19" spans="1:10" ht="15.75" x14ac:dyDescent="0.25">
      <c r="A19" s="1"/>
      <c r="B19" s="35"/>
      <c r="C19" s="59"/>
      <c r="D19" s="36"/>
      <c r="E19" s="52">
        <f>E12+E13+E14+E15+E16+E17+E18</f>
        <v>915</v>
      </c>
      <c r="F19" s="52">
        <f>F12+F13+F14+F15+F16+F17+F18</f>
        <v>167.04999999999998</v>
      </c>
      <c r="G19" s="52">
        <f t="shared" ref="G19:J19" si="1">G12+G13+G14+G15+G16+G17+G18</f>
        <v>915.11399999999992</v>
      </c>
      <c r="H19" s="52">
        <f t="shared" si="1"/>
        <v>40.863999999999997</v>
      </c>
      <c r="I19" s="52">
        <f t="shared" si="1"/>
        <v>30.64</v>
      </c>
      <c r="J19" s="52">
        <f t="shared" si="1"/>
        <v>119.38299999999998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2026-04-07T06:55:47Z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