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5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0" i="1"/>
  <c r="J20" i="1"/>
  <c r="H20" i="1"/>
  <c r="I16" i="1" l="1"/>
  <c r="G9" i="1" l="1"/>
  <c r="J9" i="1"/>
  <c r="I9" i="1"/>
  <c r="H9" i="1"/>
  <c r="J13" i="1"/>
  <c r="H16" i="1"/>
  <c r="I13" i="1" l="1"/>
  <c r="J15" i="1"/>
  <c r="I15" i="1"/>
  <c r="H15" i="1"/>
  <c r="G15" i="1"/>
  <c r="J14" i="1"/>
  <c r="I14" i="1"/>
  <c r="H14" i="1"/>
  <c r="G14" i="1"/>
  <c r="G5" i="1"/>
  <c r="H5" i="1"/>
  <c r="E10" i="1" l="1"/>
  <c r="J16" i="1" l="1"/>
  <c r="G16" i="1"/>
  <c r="H13" i="1"/>
  <c r="G13" i="1"/>
  <c r="J19" i="1"/>
  <c r="I19" i="1"/>
  <c r="H19" i="1"/>
  <c r="G19" i="1"/>
  <c r="J18" i="1"/>
  <c r="I18" i="1"/>
  <c r="H18" i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G4" i="1"/>
  <c r="G10" i="1" l="1"/>
  <c r="H10" i="1"/>
  <c r="J10" i="1"/>
  <c r="I10" i="1"/>
  <c r="E20" i="1" l="1"/>
  <c r="I20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<sst xmlns="http://schemas.openxmlformats.org/spreadsheetml/2006/main" count="52" uniqueCount="43">
  <si>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</si>
  <si>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</si>
  <si>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</si>
  <si>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</si>
  <si>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</si>
  <si>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</si>
  <si>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</si>
  <si>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</si>
  <si>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</si>
  <si>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</si>
  <si>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</si>
  <si>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</si>
  <si>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</si>
  <si>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</si>
  <si>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</si>
  <si>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</si>
  <si>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</si>
  <si>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</si>
  <si>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</si>
  <si>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</si>
  <si>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</si>
  <si>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</si>
  <si>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</si>
  <si>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</si>
  <si>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</si>
  <si>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</si>
  <si>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</si>
  <si>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</si>
  <si>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</si>
  <si>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</si>
  <si>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</si>
  <si>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</si>
  <si>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</si>
  <si>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</si>
  <si>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</si>
  <si>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</si>
  <si>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</si>
  <si>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</si>
  <si>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</si>
  <si>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</si>
  <si>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</si>
  <si>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свежих помидор с зеленью и  растительным маслом</t>
  </si>
  <si>
    <t>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</si>
</sst>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46106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100</v>
      </c>
      <c r="F4" s="47">
        <v>64.989999999999995</v>
      </c>
      <c r="G4" s="49">
        <f>E4*198/90</f>
        <v>220</v>
      </c>
      <c r="H4" s="41">
        <f>E4*17.19/90</f>
        <v>19.100000000000001</v>
      </c>
      <c r="I4" s="41">
        <f>E4*14.31/90</f>
        <v>15.9</v>
      </c>
      <c r="J4" s="41">
        <f>E4*0.18/90</f>
        <v>0.2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180</v>
      </c>
      <c r="F5" s="48">
        <v>11.46</v>
      </c>
      <c r="G5" s="49">
        <f>E5*237/200</f>
        <v>213.3</v>
      </c>
      <c r="H5" s="41">
        <f>E5*7.1/200</f>
        <v>6.39</v>
      </c>
      <c r="I5" s="41">
        <f>E5*3/150</f>
        <v>3.6</v>
      </c>
      <c r="J5" s="41">
        <f>E5*32.4/150</f>
        <v>38.880000000000003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22.88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40</v>
      </c>
      <c r="F7" s="45">
        <v>4.25</v>
      </c>
      <c r="G7" s="50">
        <f>E7*70.14/30</f>
        <v>93.52</v>
      </c>
      <c r="H7" s="42">
        <f>E7*2.37/30</f>
        <v>3.1600000000000006</v>
      </c>
      <c r="I7" s="42">
        <f>E7*0.3/30</f>
        <v>0.4</v>
      </c>
      <c r="J7" s="42">
        <f>E7*14.49/30</f>
        <v>19.32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34</v>
      </c>
      <c r="F8" s="46">
        <v>3.33</v>
      </c>
      <c r="G8" s="50">
        <f>E8*68.97/30</f>
        <v>78.165999999999997</v>
      </c>
      <c r="H8" s="42">
        <f>E8*1.68/30</f>
        <v>1.9039999999999999</v>
      </c>
      <c r="I8" s="42">
        <f>E8*0.33/30</f>
        <v>0.374</v>
      </c>
      <c r="J8" s="42">
        <f>E8*14.82/30</f>
        <v>16.795999999999999</v>
      </c>
    </row>
    <row r="9" spans="1:11" ht="32.25" thickBot="1" x14ac:dyDescent="0.3">
      <c r="A9" s="73"/>
      <c r="B9" s="67"/>
      <c r="C9" s="38" t="s">
        <v>42</v>
      </c>
      <c r="D9" s="66" t="s">
        <v>41</v>
      </c>
      <c r="E9" s="43">
        <v>79</v>
      </c>
      <c r="F9" s="57">
        <v>40.909999999999997</v>
      </c>
      <c r="G9" s="57">
        <f>E9*82/100</f>
        <v>64.78</v>
      </c>
      <c r="H9" s="44">
        <f>1.3*E9/100</f>
        <v>1.0270000000000001</v>
      </c>
      <c r="I9" s="44">
        <f>6.1*E9/100</f>
        <v>4.819</v>
      </c>
      <c r="J9" s="44">
        <f>4.1*E9/100</f>
        <v>3.2389999999999999</v>
      </c>
    </row>
    <row r="10" spans="1:11" ht="15.75" x14ac:dyDescent="0.25">
      <c r="A10" s="73"/>
      <c r="B10" s="25"/>
      <c r="C10" s="23"/>
      <c r="D10" s="24"/>
      <c r="E10" s="39">
        <f>E4+E5+E6+E7+E8+E9</f>
        <v>633</v>
      </c>
      <c r="F10" s="39">
        <f>F4+F5+F6+F7+F8+F9</f>
        <v>147.82</v>
      </c>
      <c r="G10" s="39">
        <f t="shared" ref="G10:I10" si="0">G4+G5+G6+G7+G8+G9</f>
        <v>804.76599999999985</v>
      </c>
      <c r="H10" s="39">
        <f t="shared" si="0"/>
        <v>35.181000000000012</v>
      </c>
      <c r="I10" s="39">
        <f t="shared" si="0"/>
        <v>28.392999999999997</v>
      </c>
      <c r="J10" s="39">
        <f>J4+J5+J6+J7+J8+J9</f>
        <v>101.23500000000001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19.72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E13*25.26/60+0.01</f>
        <v>42.11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32.61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100</v>
      </c>
      <c r="F15" s="57">
        <v>75.38</v>
      </c>
      <c r="G15" s="56">
        <f>E15*230.6/100</f>
        <v>230.6</v>
      </c>
      <c r="H15" s="54">
        <f>E15*12.9/100</f>
        <v>12.9</v>
      </c>
      <c r="I15" s="54">
        <f>E15*13.4/100</f>
        <v>13.4</v>
      </c>
      <c r="J15" s="54">
        <f>E15*14.6/100</f>
        <v>14.6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180</v>
      </c>
      <c r="F16" s="57">
        <v>20.65</v>
      </c>
      <c r="G16" s="55">
        <f>E16*87/150</f>
        <v>104.4</v>
      </c>
      <c r="H16" s="53">
        <f>E16*3.25/150-0.01</f>
        <v>3.89</v>
      </c>
      <c r="I16" s="53">
        <f>E16*3.36/180</f>
        <v>3.36</v>
      </c>
      <c r="J16" s="53">
        <f>E16*11.9/150</f>
        <v>14.28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12.54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30</v>
      </c>
      <c r="F18" s="58">
        <v>3.19</v>
      </c>
      <c r="G18" s="57">
        <f>E18*70.14/30</f>
        <v>70.14</v>
      </c>
      <c r="H18" s="44">
        <f>E18*2.37/30</f>
        <v>2.37</v>
      </c>
      <c r="I18" s="44">
        <f>E18*0.3/30</f>
        <v>0.3</v>
      </c>
      <c r="J18" s="44">
        <f>E18*14.49/30</f>
        <v>14.49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30</v>
      </c>
      <c r="F19" s="57">
        <v>2.95</v>
      </c>
      <c r="G19" s="57">
        <f>E19*68.97/30</f>
        <v>68.97</v>
      </c>
      <c r="H19" s="44">
        <f>E19*1.68/30</f>
        <v>1.68</v>
      </c>
      <c r="I19" s="44">
        <f>E19*0.33/30</f>
        <v>0.33</v>
      </c>
      <c r="J19" s="44">
        <f>E19*14.82/30</f>
        <v>14.82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890</v>
      </c>
      <c r="F20" s="39">
        <f>F13+F14+F15+F16+F17+F18+F19+0.01</f>
        <v>167.04999999999995</v>
      </c>
      <c r="G20" s="39">
        <f>SUM(G13:G19)</f>
        <v>915.11</v>
      </c>
      <c r="H20" s="39">
        <f>H13+H14+H15+H16+H17+H18+H19+0.01</f>
        <v>28.950000000000003</v>
      </c>
      <c r="I20" s="39">
        <f t="shared" ref="I20" si="1">I13+I14+I15+I16+I17+I18+I19</f>
        <v>35.089999999999996</v>
      </c>
      <c r="J20" s="39">
        <f>J13+J14+J15+J16+J17+J18+J19</f>
        <v>120.5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