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I21" i="1"/>
  <c r="H21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I10" i="1" s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<sst xmlns="http://schemas.openxmlformats.org/spreadsheetml/2006/main" count="51" uniqueCount="42">
  <si>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</si>
  <si>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</si>
  <si>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</si>
  <si>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</si>
  <si>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</si>
  <si>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</si>
  <si>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</si>
  <si>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</si>
  <si>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</si>
  <si>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</si>
  <si>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</si>
  <si>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</si>
  <si>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</si>
  <si>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</si>
  <si>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</si>
  <si>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</si>
  <si>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</si>
  <si>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</si>
  <si>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</si>
  <si>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</si>
  <si>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</si>
  <si>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</si>
  <si>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</si>
  <si>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</si>
  <si>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</si>
  <si>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</si>
  <si>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</si>
  <si>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</si>
  <si>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</si>
  <si>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</si>
  <si>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</si>
  <si>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</si>
  <si>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</si>
  <si>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</si>
  <si>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</si>
  <si>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</si>
  <si>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</si>
  <si>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</si>
  <si>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</si>
  <si>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</si>
  <si>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Щи с капустой, картофелем, сметаной, мясом и зеленью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</si>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</sst>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1">
        <v>46099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27</v>
      </c>
      <c r="D4" s="26" t="s">
        <v>32</v>
      </c>
      <c r="E4" s="41">
        <v>110</v>
      </c>
      <c r="F4" s="44">
        <v>77.2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28</v>
      </c>
      <c r="D5" s="35" t="s">
        <v>33</v>
      </c>
      <c r="E5" s="40">
        <v>200</v>
      </c>
      <c r="F5" s="43">
        <v>24.36</v>
      </c>
      <c r="G5" s="42">
        <f>E5*355/200</f>
        <v>355</v>
      </c>
      <c r="H5" s="49">
        <f>E5*11.5/200</f>
        <v>11.5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29</v>
      </c>
      <c r="D6" s="57" t="s">
        <v>34</v>
      </c>
      <c r="E6" s="57">
        <v>200</v>
      </c>
      <c r="F6" s="59">
        <v>8.11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72" t="s">
        <v>24</v>
      </c>
      <c r="C7" s="39" t="s">
        <v>21</v>
      </c>
      <c r="D7" s="70" t="s">
        <v>37</v>
      </c>
      <c r="E7" s="64">
        <v>40</v>
      </c>
      <c r="F7" s="65">
        <v>4.25</v>
      </c>
      <c r="G7" s="64">
        <f>E7*70.14/30</f>
        <v>93.52</v>
      </c>
      <c r="H7" s="64">
        <f>E7*2.37/30</f>
        <v>3.1600000000000006</v>
      </c>
      <c r="I7" s="64">
        <f>E7*0.3/30</f>
        <v>0.4</v>
      </c>
      <c r="J7" s="64">
        <f>E7*14.49/30</f>
        <v>19.32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34</v>
      </c>
      <c r="F8" s="65">
        <v>3.34</v>
      </c>
      <c r="G8" s="64">
        <f>E8*68.97/30</f>
        <v>78.165999999999997</v>
      </c>
      <c r="H8" s="64">
        <f>E8*1.68/30</f>
        <v>1.9039999999999999</v>
      </c>
      <c r="I8" s="64">
        <f>E8*0.33/30</f>
        <v>0.374</v>
      </c>
      <c r="J8" s="64">
        <f>E8*14.82/30</f>
        <v>16.795999999999999</v>
      </c>
    </row>
    <row r="9" spans="1:11" ht="32.25" thickBot="1" x14ac:dyDescent="0.3">
      <c r="A9" s="77"/>
      <c r="B9" s="21"/>
      <c r="C9" s="66">
        <v>445</v>
      </c>
      <c r="D9" s="69" t="s">
        <v>39</v>
      </c>
      <c r="E9" s="67">
        <v>38</v>
      </c>
      <c r="F9" s="68">
        <v>30.56</v>
      </c>
      <c r="G9" s="67">
        <f>32.25*E9/43</f>
        <v>28.5</v>
      </c>
      <c r="H9" s="67">
        <f>1.29*E9/43</f>
        <v>1.1400000000000001</v>
      </c>
      <c r="I9" s="67">
        <f>1.76*E9/43</f>
        <v>1.5553488372093023</v>
      </c>
      <c r="J9" s="67">
        <f>2.75*E9/43</f>
        <v>2.4302325581395348</v>
      </c>
    </row>
    <row r="10" spans="1:11" ht="15.75" x14ac:dyDescent="0.25">
      <c r="A10" s="77"/>
      <c r="B10" s="12"/>
      <c r="C10" s="38"/>
      <c r="D10" s="57"/>
      <c r="E10" s="47">
        <f>E4+E5+E6+E7+E8+E9</f>
        <v>622</v>
      </c>
      <c r="F10" s="47">
        <f>F4+F5+F6+F7+F8+F9</f>
        <v>147.82</v>
      </c>
      <c r="G10" s="47">
        <f t="shared" ref="G10" si="0">G4+G5+G6+G7+G8+G9</f>
        <v>829.18599999999992</v>
      </c>
      <c r="H10" s="47">
        <f>H4+H5+H6+H7+H8+H9</f>
        <v>30.663999999999998</v>
      </c>
      <c r="I10" s="47">
        <f>I4+I5+I6+I7+I8+I9</f>
        <v>24.8393488372093</v>
      </c>
      <c r="J10" s="47">
        <f>J4+J5+J6+J7+J8+J9</f>
        <v>114.36623255813952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30</v>
      </c>
      <c r="D13" s="30" t="s">
        <v>35</v>
      </c>
      <c r="E13" s="51">
        <v>100</v>
      </c>
      <c r="F13" s="62">
        <v>13.7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31</v>
      </c>
      <c r="D14" s="73" t="s">
        <v>40</v>
      </c>
      <c r="E14" s="50">
        <v>250</v>
      </c>
      <c r="F14" s="62">
        <v>30.76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38">
        <v>18.7</v>
      </c>
      <c r="D15" s="37" t="s">
        <v>36</v>
      </c>
      <c r="E15" s="52">
        <v>110</v>
      </c>
      <c r="F15" s="63">
        <v>78.84</v>
      </c>
      <c r="G15" s="56">
        <f>E15*140.77/100</f>
        <v>154.84700000000001</v>
      </c>
      <c r="H15" s="55">
        <f>E15*10.07/100</f>
        <v>11.077</v>
      </c>
      <c r="I15" s="55">
        <f>E15*7.08/100</f>
        <v>7.7879999999999994</v>
      </c>
      <c r="J15" s="55">
        <f>E15*11.77/130</f>
        <v>9.9592307692307696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200</v>
      </c>
      <c r="F16" s="63">
        <v>30.72</v>
      </c>
      <c r="G16" s="64">
        <f>E16*153.6/180</f>
        <v>170.66666666666666</v>
      </c>
      <c r="H16" s="64">
        <f>E16*4.23/200</f>
        <v>4.2300000000000004</v>
      </c>
      <c r="I16" s="64">
        <f>E16*4.32/180</f>
        <v>4.8</v>
      </c>
      <c r="J16" s="64">
        <f>E16*20.4/150</f>
        <v>27.199999999999996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26" t="s">
        <v>41</v>
      </c>
      <c r="E17" s="52">
        <v>200</v>
      </c>
      <c r="F17" s="63">
        <v>5.71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41</v>
      </c>
      <c r="F18" s="65">
        <v>4.37</v>
      </c>
      <c r="G18" s="64">
        <f>E18*70.14/30</f>
        <v>95.858000000000004</v>
      </c>
      <c r="H18" s="64">
        <f>E18*2.37/30</f>
        <v>3.2389999999999999</v>
      </c>
      <c r="I18" s="64">
        <f>E18*0.3/30</f>
        <v>0.41</v>
      </c>
      <c r="J18" s="64">
        <f>E18*14.49/30</f>
        <v>19.803000000000001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30</v>
      </c>
      <c r="F19" s="65">
        <v>2.95</v>
      </c>
      <c r="G19" s="64">
        <f>E19*68.97/30</f>
        <v>68.97</v>
      </c>
      <c r="H19" s="64">
        <f>E19*1.68/30</f>
        <v>1.68</v>
      </c>
      <c r="I19" s="64">
        <f>E19*0.33/30</f>
        <v>0.33</v>
      </c>
      <c r="J19" s="64">
        <f>E19*14.82/30</f>
        <v>14.82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931</v>
      </c>
      <c r="F21" s="61">
        <f>F13+F14+F15+F16+F17+F18+F19</f>
        <v>167.05</v>
      </c>
      <c r="G21" s="61">
        <f t="shared" ref="G21:J21" si="1">G13+G14+G15+G16+G17+G18+G19</f>
        <v>918.54166666666674</v>
      </c>
      <c r="H21" s="61">
        <f>H13+H14+H15+H16+H17+H18+H19</f>
        <v>29.125999999999998</v>
      </c>
      <c r="I21" s="61">
        <f>I13+I14+I15+I16+I17+I18+I19-0.01</f>
        <v>34.717999999999996</v>
      </c>
      <c r="J21" s="61">
        <f t="shared" si="1"/>
        <v>121.68223076923076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