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J20" i="1"/>
  <c r="I16" i="1" l="1"/>
  <c r="G9" i="1" l="1"/>
  <c r="J9" i="1"/>
  <c r="I9" i="1"/>
  <c r="H9" i="1"/>
  <c r="J13" i="1"/>
  <c r="H16" i="1"/>
  <c r="F20" i="1" l="1"/>
  <c r="I13" i="1" l="1"/>
  <c r="J15" i="1"/>
  <c r="I15" i="1"/>
  <c r="H15" i="1"/>
  <c r="G15" i="1"/>
  <c r="J14" i="1"/>
  <c r="I14" i="1"/>
  <c r="H14" i="1"/>
  <c r="G14" i="1"/>
  <c r="G5" i="1"/>
  <c r="H5" i="1"/>
  <c r="E10" i="1" l="1"/>
  <c r="J16" i="1" l="1"/>
  <c r="G16" i="1"/>
  <c r="H13" i="1"/>
  <c r="G13" i="1"/>
  <c r="J19" i="1"/>
  <c r="I19" i="1"/>
  <c r="H19" i="1"/>
  <c r="G19" i="1"/>
  <c r="J18" i="1"/>
  <c r="I18" i="1"/>
  <c r="H18" i="1"/>
  <c r="G18" i="1"/>
  <c r="G20" i="1" s="1"/>
  <c r="J8" i="1"/>
  <c r="I8" i="1"/>
  <c r="H8" i="1"/>
  <c r="G8" i="1"/>
  <c r="J7" i="1"/>
  <c r="I7" i="1"/>
  <c r="H7" i="1"/>
  <c r="G7" i="1"/>
  <c r="J5" i="1"/>
  <c r="I5" i="1"/>
  <c r="J4" i="1"/>
  <c r="I4" i="1"/>
  <c r="H4" i="1"/>
  <c r="G4" i="1"/>
  <c r="G10" i="1" l="1"/>
  <c r="H10" i="1"/>
  <c r="H20" i="1"/>
  <c r="J10" i="1"/>
  <c r="I10" i="1"/>
  <c r="E20" i="1" l="1"/>
  <c r="I20" i="1" l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<sst xmlns="http://schemas.openxmlformats.org/spreadsheetml/2006/main" count="53" uniqueCount="44">
  <si>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</si>
  <si>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</si>
  <si>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</si>
  <si>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</si>
  <si>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</si>
  <si>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</si>
  <si>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</si>
  <si>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</si>
  <si>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</si>
  <si>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</si>
  <si>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</si>
  <si>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</si>
  <si>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</si>
  <si>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</si>
  <si>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</si>
  <si>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</si>
  <si>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</si>
  <si>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</si>
  <si>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</si>
  <si>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</si>
  <si>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</si>
  <si>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</si>
  <si>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</si>
  <si>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</si>
  <si>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</si>
  <si>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</si>
  <si>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</si>
  <si>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</si>
  <si>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</si>
  <si>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</si>
  <si>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</si>
  <si>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</si>
  <si>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</si>
  <si>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</si>
  <si>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</si>
  <si>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</si>
  <si>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</si>
  <si>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</si>
  <si>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</si>
  <si>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</si>
  <si>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36/81</t>
  </si>
  <si>
    <t>15</t>
  </si>
  <si>
    <t>Салат из свежих помидор с зеленью и  растительным маслом</t>
  </si>
  <si>
    <t>20/1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</si>
</sst>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1" fontId="8" fillId="0" borderId="1" xfId="7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>
        <v>5</v>
      </c>
      <c r="C1" s="71"/>
      <c r="D1" s="72"/>
      <c r="E1" t="s">
        <v>18</v>
      </c>
      <c r="F1" s="9" t="s">
        <v>41</v>
      </c>
      <c r="I1" t="s">
        <v>1</v>
      </c>
      <c r="J1" s="69">
        <v>46092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2" t="s">
        <v>21</v>
      </c>
      <c r="C4" s="38">
        <v>4232</v>
      </c>
      <c r="D4" s="36" t="s">
        <v>26</v>
      </c>
      <c r="E4" s="40">
        <v>100</v>
      </c>
      <c r="F4" s="47">
        <v>71.8</v>
      </c>
      <c r="G4" s="49">
        <f>E4*198/90</f>
        <v>220</v>
      </c>
      <c r="H4" s="41">
        <f>E4*17.19/90</f>
        <v>19.100000000000001</v>
      </c>
      <c r="I4" s="41">
        <f>E4*14.31/90</f>
        <v>15.9</v>
      </c>
      <c r="J4" s="41">
        <f>E4*0.18/90</f>
        <v>0.2</v>
      </c>
    </row>
    <row r="5" spans="1:11" ht="15.75" x14ac:dyDescent="0.25">
      <c r="A5" s="73"/>
      <c r="B5" s="13" t="s">
        <v>16</v>
      </c>
      <c r="C5" s="38" t="s">
        <v>24</v>
      </c>
      <c r="D5" s="35" t="s">
        <v>27</v>
      </c>
      <c r="E5" s="40">
        <v>180</v>
      </c>
      <c r="F5" s="48">
        <v>11.46</v>
      </c>
      <c r="G5" s="49">
        <f>E5*237/200</f>
        <v>213.3</v>
      </c>
      <c r="H5" s="41">
        <f>E5*7.1/200</f>
        <v>6.39</v>
      </c>
      <c r="I5" s="41">
        <f>E5*3/150</f>
        <v>3.6</v>
      </c>
      <c r="J5" s="41">
        <f>E5*32.4/150</f>
        <v>38.880000000000003</v>
      </c>
    </row>
    <row r="6" spans="1:11" ht="15.75" x14ac:dyDescent="0.25">
      <c r="A6" s="73"/>
      <c r="B6" s="13" t="s">
        <v>11</v>
      </c>
      <c r="C6" s="60" t="s">
        <v>32</v>
      </c>
      <c r="D6" s="61" t="s">
        <v>33</v>
      </c>
      <c r="E6" s="40">
        <v>200</v>
      </c>
      <c r="F6" s="47">
        <v>22.83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3"/>
      <c r="B7" s="68" t="s">
        <v>29</v>
      </c>
      <c r="C7" s="59" t="s">
        <v>25</v>
      </c>
      <c r="D7" s="60" t="s">
        <v>38</v>
      </c>
      <c r="E7" s="40">
        <v>40</v>
      </c>
      <c r="F7" s="45">
        <v>4.25</v>
      </c>
      <c r="G7" s="50">
        <f>E7*70.14/30</f>
        <v>93.52</v>
      </c>
      <c r="H7" s="42">
        <f>E7*2.37/30</f>
        <v>3.1600000000000006</v>
      </c>
      <c r="I7" s="42">
        <f>E7*0.3/30</f>
        <v>0.4</v>
      </c>
      <c r="J7" s="42">
        <f>E7*14.49/30</f>
        <v>19.32</v>
      </c>
    </row>
    <row r="8" spans="1:11" ht="16.5" thickBot="1" x14ac:dyDescent="0.3">
      <c r="A8" s="73"/>
      <c r="B8" s="12" t="s">
        <v>28</v>
      </c>
      <c r="C8" s="59" t="s">
        <v>25</v>
      </c>
      <c r="D8" s="62" t="s">
        <v>34</v>
      </c>
      <c r="E8" s="40">
        <v>33</v>
      </c>
      <c r="F8" s="46">
        <v>3.25</v>
      </c>
      <c r="G8" s="50">
        <f>E8*68.97/30</f>
        <v>75.86699999999999</v>
      </c>
      <c r="H8" s="42">
        <f>E8*1.68/30</f>
        <v>1.8479999999999999</v>
      </c>
      <c r="I8" s="42">
        <f>E8*0.33/30</f>
        <v>0.36300000000000004</v>
      </c>
      <c r="J8" s="42">
        <f>E8*14.82/30</f>
        <v>16.302</v>
      </c>
    </row>
    <row r="9" spans="1:11" ht="32.25" thickBot="1" x14ac:dyDescent="0.3">
      <c r="A9" s="73"/>
      <c r="B9" s="67"/>
      <c r="C9" s="38" t="s">
        <v>43</v>
      </c>
      <c r="D9" s="66" t="s">
        <v>42</v>
      </c>
      <c r="E9" s="43">
        <v>67</v>
      </c>
      <c r="F9" s="57">
        <v>34.22</v>
      </c>
      <c r="G9" s="57">
        <f>E9*82/100</f>
        <v>54.94</v>
      </c>
      <c r="H9" s="44">
        <f>1.3*E9/100</f>
        <v>0.87100000000000011</v>
      </c>
      <c r="I9" s="44">
        <f>6.1*E9/100</f>
        <v>4.0869999999999997</v>
      </c>
      <c r="J9" s="44">
        <f>4.1*E9/100</f>
        <v>2.7469999999999999</v>
      </c>
    </row>
    <row r="10" spans="1:11" ht="15.75" x14ac:dyDescent="0.25">
      <c r="A10" s="73"/>
      <c r="B10" s="25"/>
      <c r="C10" s="23"/>
      <c r="D10" s="24"/>
      <c r="E10" s="39">
        <f>E4+E5+E6+E7+E8+E9</f>
        <v>620</v>
      </c>
      <c r="F10" s="39">
        <f>F4+F5+F6+F7+F8+F9+0.01</f>
        <v>147.82</v>
      </c>
      <c r="G10" s="39">
        <f t="shared" ref="G10:I10" si="0">G4+G5+G6+G7+G8+G9</f>
        <v>792.62699999999995</v>
      </c>
      <c r="H10" s="39">
        <f t="shared" si="0"/>
        <v>34.969000000000008</v>
      </c>
      <c r="I10" s="39">
        <f t="shared" si="0"/>
        <v>27.65</v>
      </c>
      <c r="J10" s="39">
        <f>J4+J5+J6+J7+J8+J9</f>
        <v>100.24900000000001</v>
      </c>
    </row>
    <row r="11" spans="1:11" x14ac:dyDescent="0.25">
      <c r="A11" s="1" t="s">
        <v>12</v>
      </c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13</v>
      </c>
      <c r="B13" s="21" t="s">
        <v>14</v>
      </c>
      <c r="C13" s="38" t="s">
        <v>30</v>
      </c>
      <c r="D13" s="63" t="s">
        <v>35</v>
      </c>
      <c r="E13" s="51">
        <v>100</v>
      </c>
      <c r="F13" s="57">
        <v>19.72</v>
      </c>
      <c r="G13" s="55">
        <f>E13*183.84/60</f>
        <v>306.39999999999998</v>
      </c>
      <c r="H13" s="53">
        <f>E13*3.24/60</f>
        <v>5.4</v>
      </c>
      <c r="I13" s="53">
        <f>E13*12.9/100</f>
        <v>12.9</v>
      </c>
      <c r="J13" s="53">
        <f>E13*25.26/60+0.01</f>
        <v>42.11</v>
      </c>
      <c r="K13" s="29"/>
    </row>
    <row r="14" spans="1:11" ht="31.5" x14ac:dyDescent="0.25">
      <c r="A14" s="1"/>
      <c r="B14" s="13" t="s">
        <v>15</v>
      </c>
      <c r="C14" s="38" t="s">
        <v>39</v>
      </c>
      <c r="D14" s="64" t="s">
        <v>36</v>
      </c>
      <c r="E14" s="51">
        <v>250</v>
      </c>
      <c r="F14" s="57">
        <v>32.46</v>
      </c>
      <c r="G14" s="55">
        <f>E14*86.6/250</f>
        <v>86.6</v>
      </c>
      <c r="H14" s="53">
        <f>E14*2.7/250</f>
        <v>2.7</v>
      </c>
      <c r="I14" s="53">
        <f>E14*4.8/250</f>
        <v>4.8</v>
      </c>
      <c r="J14" s="53">
        <f>E14*8.2/250</f>
        <v>8.1999999999999993</v>
      </c>
      <c r="K14" s="30"/>
    </row>
    <row r="15" spans="1:11" ht="15.75" x14ac:dyDescent="0.25">
      <c r="A15" s="1"/>
      <c r="B15" s="13" t="s">
        <v>21</v>
      </c>
      <c r="C15" s="38" t="s">
        <v>40</v>
      </c>
      <c r="D15" s="64" t="s">
        <v>22</v>
      </c>
      <c r="E15" s="51">
        <v>100</v>
      </c>
      <c r="F15" s="57">
        <v>75.38</v>
      </c>
      <c r="G15" s="56">
        <f>E15*230.6/100</f>
        <v>230.6</v>
      </c>
      <c r="H15" s="54">
        <f>E15*12.9/100</f>
        <v>12.9</v>
      </c>
      <c r="I15" s="54">
        <f>E15*13.4/100</f>
        <v>13.4</v>
      </c>
      <c r="J15" s="54">
        <f>E15*14.6/100</f>
        <v>14.6</v>
      </c>
      <c r="K15" s="30"/>
    </row>
    <row r="16" spans="1:11" ht="15.75" x14ac:dyDescent="0.25">
      <c r="A16" s="1"/>
      <c r="B16" s="13" t="s">
        <v>16</v>
      </c>
      <c r="C16" s="37">
        <v>44533</v>
      </c>
      <c r="D16" s="62" t="s">
        <v>23</v>
      </c>
      <c r="E16" s="52">
        <v>180</v>
      </c>
      <c r="F16" s="57">
        <v>20.72</v>
      </c>
      <c r="G16" s="55">
        <f>E16*87/150</f>
        <v>104.4</v>
      </c>
      <c r="H16" s="53">
        <f>E16*3.25/150-0.01</f>
        <v>3.89</v>
      </c>
      <c r="I16" s="53">
        <f>E16*3.36/180</f>
        <v>3.36</v>
      </c>
      <c r="J16" s="53">
        <f>E16*11.9/150</f>
        <v>14.28</v>
      </c>
      <c r="K16" s="30"/>
    </row>
    <row r="17" spans="1:11" ht="15.75" x14ac:dyDescent="0.25">
      <c r="A17" s="1"/>
      <c r="B17" s="13" t="s">
        <v>17</v>
      </c>
      <c r="C17" s="38" t="s">
        <v>31</v>
      </c>
      <c r="D17" s="65" t="s">
        <v>37</v>
      </c>
      <c r="E17" s="51">
        <v>200</v>
      </c>
      <c r="F17" s="57">
        <v>12.53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29</v>
      </c>
      <c r="C18" s="59" t="s">
        <v>25</v>
      </c>
      <c r="D18" s="60" t="s">
        <v>38</v>
      </c>
      <c r="E18" s="43">
        <v>30</v>
      </c>
      <c r="F18" s="58">
        <v>3.19</v>
      </c>
      <c r="G18" s="57">
        <f>E18*70.14/30</f>
        <v>70.14</v>
      </c>
      <c r="H18" s="44">
        <f>E18*2.37/30</f>
        <v>2.37</v>
      </c>
      <c r="I18" s="44">
        <f>E18*0.3/30</f>
        <v>0.3</v>
      </c>
      <c r="J18" s="44">
        <f>E18*14.49/30</f>
        <v>14.49</v>
      </c>
      <c r="K18" s="30"/>
    </row>
    <row r="19" spans="1:11" ht="15.75" x14ac:dyDescent="0.25">
      <c r="A19" s="1"/>
      <c r="B19" s="27" t="s">
        <v>28</v>
      </c>
      <c r="C19" s="59" t="s">
        <v>25</v>
      </c>
      <c r="D19" s="62" t="s">
        <v>34</v>
      </c>
      <c r="E19" s="43">
        <v>31</v>
      </c>
      <c r="F19" s="57">
        <v>3.05</v>
      </c>
      <c r="G19" s="57">
        <f>E19*68.97/30</f>
        <v>71.269000000000005</v>
      </c>
      <c r="H19" s="44">
        <f>E19*1.68/30</f>
        <v>1.736</v>
      </c>
      <c r="I19" s="44">
        <f>E19*0.33/30</f>
        <v>0.34100000000000003</v>
      </c>
      <c r="J19" s="44">
        <f>E19*14.82/30</f>
        <v>15.314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891</v>
      </c>
      <c r="F20" s="39">
        <f>F13+F14+F15+F16+F17+F18+F19</f>
        <v>167.05</v>
      </c>
      <c r="G20" s="39">
        <f>SUM(G13:G19)</f>
        <v>917.40899999999999</v>
      </c>
      <c r="H20" s="39">
        <f>H13+H14+H15+H16+H17+H18+H19</f>
        <v>28.996000000000002</v>
      </c>
      <c r="I20" s="39">
        <f t="shared" ref="I20" si="1">I13+I14+I15+I16+I17+I18+I19</f>
        <v>35.100999999999999</v>
      </c>
      <c r="J20" s="39">
        <f>J13+J14+J15+J16+J17+J18+J19+0.01</f>
        <v>121.004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20" formula="1"/>
    <ignoredError sqref="F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2026-03-04T06:27:50Z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