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H20" i="1"/>
  <c r="F9" i="1" l="1"/>
  <c r="G7" i="1"/>
  <c r="I7" i="1"/>
  <c r="H7" i="1"/>
  <c r="J7" i="1" l="1"/>
  <c r="J12" i="1" l="1"/>
  <c r="J13" i="1" l="1"/>
  <c r="I15" i="1"/>
  <c r="I13" i="1"/>
  <c r="I12" i="1"/>
  <c r="H15" i="1"/>
  <c r="H13" i="1"/>
  <c r="G14" i="1"/>
  <c r="G13" i="1"/>
  <c r="G12" i="1"/>
  <c r="G5" i="1"/>
  <c r="H5" i="1"/>
  <c r="J4" i="1"/>
  <c r="I4" i="1"/>
  <c r="H4" i="1"/>
  <c r="G4" i="1"/>
  <c r="H14" i="1" l="1"/>
  <c r="J5" i="1" l="1"/>
  <c r="I5" i="1"/>
  <c r="J8" i="1"/>
  <c r="I8" i="1"/>
  <c r="H8" i="1"/>
  <c r="H9" i="1" s="1"/>
  <c r="G8" i="1"/>
  <c r="E9" i="1" l="1"/>
  <c r="J15" i="1" l="1"/>
  <c r="G15" i="1"/>
  <c r="J14" i="1"/>
  <c r="I14" i="1"/>
  <c r="H12" i="1"/>
  <c r="E20" i="1" l="1"/>
  <c r="J18" i="1" l="1"/>
  <c r="I18" i="1"/>
  <c r="H18" i="1"/>
  <c r="G18" i="1"/>
  <c r="J17" i="1"/>
  <c r="J20" i="1" s="1"/>
  <c r="I17" i="1"/>
  <c r="H17" i="1"/>
  <c r="G17" i="1"/>
  <c r="G20" i="1" s="1"/>
  <c r="J9" i="1"/>
  <c r="I9" i="1"/>
  <c r="G9" i="1"/>
  <c r="I20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<sst xmlns="http://schemas.openxmlformats.org/spreadsheetml/2006/main" count="51" uniqueCount="44">
  <si>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</si>
  <si>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</si>
  <si>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</si>
  <si>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</si>
  <si>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</si>
  <si>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</si>
  <si>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</si>
  <si>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</si>
  <si>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</si>
  <si>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</si>
  <si>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</si>
  <si>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</si>
  <si>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</si>
  <si>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</si>
  <si>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</si>
  <si>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</si>
  <si>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</si>
  <si>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</si>
  <si>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</si>
  <si>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</si>
  <si>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</si>
  <si>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</si>
  <si>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</si>
  <si>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</si>
  <si>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</si>
  <si>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</si>
  <si>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</si>
  <si>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</si>
  <si>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</si>
  <si>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</si>
  <si>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</si>
  <si>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</si>
  <si>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</si>
  <si>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</si>
  <si>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</si>
  <si>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</si>
  <si>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</si>
  <si>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37.2</t>
  </si>
  <si>
    <t>Напиток "Золотой шар"</t>
  </si>
  <si>
    <t>Биточек мясной паровой</t>
  </si>
  <si>
    <t>Хлеб ржано-пшеничный</t>
  </si>
  <si>
    <t>Хлеб пшеничный витаминизированный</t>
  </si>
  <si>
    <t>Бутерброд с сыром</t>
  </si>
  <si>
    <t>Суп крестьянский с крупой,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</si>
</sst>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2" fontId="7" fillId="0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/>
      <c r="C1" s="77"/>
      <c r="D1" s="78"/>
      <c r="E1" t="s">
        <v>18</v>
      </c>
      <c r="F1" s="9"/>
      <c r="I1" t="s">
        <v>1</v>
      </c>
      <c r="J1" s="73">
        <v>46087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9" t="s">
        <v>10</v>
      </c>
      <c r="B4" s="67" t="s">
        <v>22</v>
      </c>
      <c r="C4" s="59" t="s">
        <v>33</v>
      </c>
      <c r="D4" s="60" t="s">
        <v>34</v>
      </c>
      <c r="E4" s="63">
        <v>91</v>
      </c>
      <c r="F4" s="66">
        <v>63.72</v>
      </c>
      <c r="G4" s="64">
        <f>169.8*E4/100</f>
        <v>154.518</v>
      </c>
      <c r="H4" s="64">
        <f>9.7*E4/100</f>
        <v>8.827</v>
      </c>
      <c r="I4" s="64">
        <f>13.8*E4/100</f>
        <v>12.558</v>
      </c>
      <c r="J4" s="64">
        <f>1.7*E4/100</f>
        <v>1.5469999999999999</v>
      </c>
    </row>
    <row r="5" spans="1:11" ht="15.75" x14ac:dyDescent="0.25">
      <c r="A5" s="79"/>
      <c r="B5" s="67" t="s">
        <v>16</v>
      </c>
      <c r="C5" s="59" t="s">
        <v>35</v>
      </c>
      <c r="D5" s="60" t="s">
        <v>36</v>
      </c>
      <c r="E5" s="62">
        <v>154</v>
      </c>
      <c r="F5" s="65">
        <v>9.77</v>
      </c>
      <c r="G5" s="64">
        <f>237*E5/200</f>
        <v>182.49</v>
      </c>
      <c r="H5" s="63">
        <f>7.1*E5/200</f>
        <v>5.4669999999999996</v>
      </c>
      <c r="I5" s="63">
        <f>3.6*E5/180</f>
        <v>3.08</v>
      </c>
      <c r="J5" s="63">
        <f>38.88*E5/180</f>
        <v>33.264000000000003</v>
      </c>
    </row>
    <row r="6" spans="1:11" ht="15.75" x14ac:dyDescent="0.25">
      <c r="A6" s="79"/>
      <c r="B6" s="67" t="s">
        <v>11</v>
      </c>
      <c r="C6" s="59" t="s">
        <v>37</v>
      </c>
      <c r="D6" s="60" t="s">
        <v>38</v>
      </c>
      <c r="E6" s="62">
        <v>200</v>
      </c>
      <c r="F6" s="65">
        <v>12.54</v>
      </c>
      <c r="G6" s="64">
        <v>48</v>
      </c>
      <c r="H6" s="63">
        <v>0</v>
      </c>
      <c r="I6" s="63">
        <v>0</v>
      </c>
      <c r="J6" s="63">
        <v>12</v>
      </c>
    </row>
    <row r="7" spans="1:11" ht="15.75" x14ac:dyDescent="0.25">
      <c r="A7" s="79"/>
      <c r="B7" s="74" t="s">
        <v>24</v>
      </c>
      <c r="C7" s="68">
        <v>44240</v>
      </c>
      <c r="D7" s="75" t="s">
        <v>42</v>
      </c>
      <c r="E7" s="69">
        <v>50</v>
      </c>
      <c r="F7" s="71">
        <v>34.090000000000003</v>
      </c>
      <c r="G7" s="70">
        <f>127.7*E7/50</f>
        <v>127.7</v>
      </c>
      <c r="H7" s="70">
        <f>6.1*E7/50</f>
        <v>6.1</v>
      </c>
      <c r="I7" s="70">
        <f>3.7*E7/50</f>
        <v>3.7</v>
      </c>
      <c r="J7" s="70">
        <f>17.5*E7/50</f>
        <v>17.5</v>
      </c>
    </row>
    <row r="8" spans="1:11" ht="16.5" thickBot="1" x14ac:dyDescent="0.3">
      <c r="A8" s="79"/>
      <c r="B8" s="67" t="s">
        <v>23</v>
      </c>
      <c r="C8" s="61" t="s">
        <v>21</v>
      </c>
      <c r="D8" s="72" t="s">
        <v>40</v>
      </c>
      <c r="E8" s="63">
        <v>50</v>
      </c>
      <c r="F8" s="55">
        <v>4.92</v>
      </c>
      <c r="G8" s="63">
        <f>E8*68.97/30</f>
        <v>114.95</v>
      </c>
      <c r="H8" s="63">
        <f>E8*1.68/30</f>
        <v>2.8</v>
      </c>
      <c r="I8" s="63">
        <f>E8*0.33/30</f>
        <v>0.55000000000000004</v>
      </c>
      <c r="J8" s="63">
        <f>E8*14.82/30</f>
        <v>24.7</v>
      </c>
    </row>
    <row r="9" spans="1:11" ht="15.75" x14ac:dyDescent="0.25">
      <c r="A9" s="79"/>
      <c r="B9" s="12"/>
      <c r="C9" s="35"/>
      <c r="D9" s="47"/>
      <c r="E9" s="39">
        <f>E4+E5+E6+E7+E8</f>
        <v>545</v>
      </c>
      <c r="F9" s="39">
        <f>F4+F5+F6+F7+F8</f>
        <v>125.04</v>
      </c>
      <c r="G9" s="39">
        <f t="shared" ref="G9:J9" si="0">G4+G5+G6+G7+G8</f>
        <v>627.65800000000013</v>
      </c>
      <c r="H9" s="39">
        <f>H4+H5+H6+H7+H8</f>
        <v>23.193999999999999</v>
      </c>
      <c r="I9" s="39">
        <f t="shared" si="0"/>
        <v>19.888000000000002</v>
      </c>
      <c r="J9" s="39">
        <f t="shared" si="0"/>
        <v>89.01100000000001</v>
      </c>
    </row>
    <row r="10" spans="1:11" x14ac:dyDescent="0.25">
      <c r="A10" s="1" t="s">
        <v>12</v>
      </c>
      <c r="B10" s="23"/>
      <c r="C10" s="14"/>
      <c r="D10" s="15"/>
      <c r="E10" s="16"/>
      <c r="F10" s="17"/>
      <c r="G10" s="16"/>
      <c r="H10" s="16"/>
      <c r="I10" s="16"/>
      <c r="J10" s="22"/>
    </row>
    <row r="11" spans="1:11" ht="16.5" thickBot="1" x14ac:dyDescent="0.3">
      <c r="A11" s="2"/>
      <c r="B11" s="18"/>
      <c r="C11" s="18"/>
      <c r="D11" s="28"/>
      <c r="E11" s="19"/>
      <c r="F11" s="20"/>
      <c r="G11" s="19"/>
      <c r="H11" s="31"/>
      <c r="I11" s="31"/>
      <c r="J11" s="32"/>
    </row>
    <row r="12" spans="1:11" ht="31.5" x14ac:dyDescent="0.25">
      <c r="A12" s="1" t="s">
        <v>13</v>
      </c>
      <c r="B12" s="21" t="s">
        <v>14</v>
      </c>
      <c r="C12" s="27" t="s">
        <v>25</v>
      </c>
      <c r="D12" s="57" t="s">
        <v>30</v>
      </c>
      <c r="E12" s="41">
        <v>60</v>
      </c>
      <c r="F12" s="52">
        <v>10.25</v>
      </c>
      <c r="G12" s="38">
        <f>E12*88.8/60</f>
        <v>88.8</v>
      </c>
      <c r="H12" s="44">
        <f>E12*2.16/60</f>
        <v>2.1600000000000006</v>
      </c>
      <c r="I12" s="44">
        <f>E12*4.5/60</f>
        <v>4.5</v>
      </c>
      <c r="J12" s="44">
        <f>E12*9.9/60</f>
        <v>9.9</v>
      </c>
      <c r="K12" s="29"/>
    </row>
    <row r="13" spans="1:11" ht="31.5" x14ac:dyDescent="0.25">
      <c r="A13" s="1"/>
      <c r="B13" s="13" t="s">
        <v>15</v>
      </c>
      <c r="C13" s="26" t="s">
        <v>26</v>
      </c>
      <c r="D13" s="58" t="s">
        <v>43</v>
      </c>
      <c r="E13" s="40">
        <v>200</v>
      </c>
      <c r="F13" s="52">
        <v>24.3</v>
      </c>
      <c r="G13" s="37">
        <f>E13*117.6/200</f>
        <v>117.6</v>
      </c>
      <c r="H13" s="43">
        <f>E13*3.76/200</f>
        <v>3.76</v>
      </c>
      <c r="I13" s="43">
        <f>E13*6.41/200</f>
        <v>6.41</v>
      </c>
      <c r="J13" s="43">
        <f>E13*11.19/200</f>
        <v>11.19</v>
      </c>
      <c r="K13" s="30"/>
    </row>
    <row r="14" spans="1:11" ht="15.75" x14ac:dyDescent="0.25">
      <c r="A14" s="1"/>
      <c r="B14" s="13" t="s">
        <v>22</v>
      </c>
      <c r="C14" s="36" t="s">
        <v>27</v>
      </c>
      <c r="D14" s="58" t="s">
        <v>39</v>
      </c>
      <c r="E14" s="42">
        <v>105</v>
      </c>
      <c r="F14" s="53">
        <v>83.75</v>
      </c>
      <c r="G14" s="46">
        <f>E14*194/100</f>
        <v>203.7</v>
      </c>
      <c r="H14" s="45">
        <f>E14*11.7/90</f>
        <v>13.65</v>
      </c>
      <c r="I14" s="45">
        <f>E14*11.61/90</f>
        <v>13.545</v>
      </c>
      <c r="J14" s="45">
        <f>E14*5.76/90</f>
        <v>6.72</v>
      </c>
      <c r="K14" s="30"/>
    </row>
    <row r="15" spans="1:11" ht="15.75" x14ac:dyDescent="0.25">
      <c r="A15" s="1"/>
      <c r="B15" s="13" t="s">
        <v>16</v>
      </c>
      <c r="C15" s="56" t="s">
        <v>28</v>
      </c>
      <c r="D15" s="58" t="s">
        <v>31</v>
      </c>
      <c r="E15" s="54">
        <v>150</v>
      </c>
      <c r="F15" s="53">
        <v>13.81</v>
      </c>
      <c r="G15" s="54">
        <f>E15*144/150</f>
        <v>144</v>
      </c>
      <c r="H15" s="54">
        <f>E15*3.3/200</f>
        <v>2.4750000000000001</v>
      </c>
      <c r="I15" s="54">
        <f>E15*5.3/200</f>
        <v>3.9750000000000001</v>
      </c>
      <c r="J15" s="54">
        <f>E15*24.6/150</f>
        <v>24.6</v>
      </c>
      <c r="K15" s="30"/>
    </row>
    <row r="16" spans="1:11" ht="15.75" x14ac:dyDescent="0.25">
      <c r="A16" s="1"/>
      <c r="B16" s="13" t="s">
        <v>17</v>
      </c>
      <c r="C16" s="56" t="s">
        <v>29</v>
      </c>
      <c r="D16" s="25" t="s">
        <v>32</v>
      </c>
      <c r="E16" s="42">
        <v>200</v>
      </c>
      <c r="F16" s="53">
        <v>6.62</v>
      </c>
      <c r="G16" s="46">
        <v>84</v>
      </c>
      <c r="H16" s="45">
        <v>1</v>
      </c>
      <c r="I16" s="45">
        <v>0.1</v>
      </c>
      <c r="J16" s="45">
        <v>19.8</v>
      </c>
      <c r="K16" s="30"/>
    </row>
    <row r="17" spans="1:11" ht="15.75" x14ac:dyDescent="0.25">
      <c r="A17" s="1"/>
      <c r="B17" s="13" t="s">
        <v>24</v>
      </c>
      <c r="C17" s="36" t="s">
        <v>21</v>
      </c>
      <c r="D17" s="72" t="s">
        <v>41</v>
      </c>
      <c r="E17" s="54">
        <v>30</v>
      </c>
      <c r="F17" s="55">
        <v>3.19</v>
      </c>
      <c r="G17" s="54">
        <f>E17*70.14/30</f>
        <v>70.14</v>
      </c>
      <c r="H17" s="54">
        <f>E17*2.37/30</f>
        <v>2.37</v>
      </c>
      <c r="I17" s="54">
        <f>E17*0.3/30</f>
        <v>0.3</v>
      </c>
      <c r="J17" s="54">
        <f>E17*14.49/30</f>
        <v>14.49</v>
      </c>
      <c r="K17" s="30"/>
    </row>
    <row r="18" spans="1:11" ht="15.75" x14ac:dyDescent="0.25">
      <c r="A18" s="1"/>
      <c r="B18" s="24" t="s">
        <v>23</v>
      </c>
      <c r="C18" s="36" t="s">
        <v>21</v>
      </c>
      <c r="D18" s="72" t="s">
        <v>40</v>
      </c>
      <c r="E18" s="54">
        <v>32</v>
      </c>
      <c r="F18" s="55">
        <v>3.12</v>
      </c>
      <c r="G18" s="54">
        <f>E18*68.97/30</f>
        <v>73.567999999999998</v>
      </c>
      <c r="H18" s="54">
        <f>E18*1.68/30</f>
        <v>1.792</v>
      </c>
      <c r="I18" s="54">
        <f>E18*0.33/30</f>
        <v>0.35200000000000004</v>
      </c>
      <c r="J18" s="54">
        <f>E18*14.82/30</f>
        <v>15.808</v>
      </c>
      <c r="K18" s="30"/>
    </row>
    <row r="19" spans="1:11" ht="15.75" x14ac:dyDescent="0.25">
      <c r="A19" s="1"/>
      <c r="B19" s="24"/>
      <c r="C19" s="36"/>
      <c r="D19" s="33"/>
      <c r="E19" s="48"/>
      <c r="F19" s="49"/>
      <c r="G19" s="48"/>
      <c r="H19" s="50"/>
      <c r="I19" s="50"/>
      <c r="J19" s="50"/>
      <c r="K19" s="30"/>
    </row>
    <row r="20" spans="1:11" ht="15.75" x14ac:dyDescent="0.25">
      <c r="A20" s="1"/>
      <c r="B20" s="24"/>
      <c r="C20" s="35"/>
      <c r="D20" s="34"/>
      <c r="E20" s="51">
        <f>E12+E13+E14+E15+E16+E17+E18</f>
        <v>777</v>
      </c>
      <c r="F20" s="51">
        <f>F12+F13+F14+F15+F16+F17+F18+0.01</f>
        <v>145.04999999999998</v>
      </c>
      <c r="G20" s="51">
        <f t="shared" ref="G20:I20" si="1">G12+G13+G14+G15+G16+G17+G18</f>
        <v>781.80799999999988</v>
      </c>
      <c r="H20" s="51">
        <f>H12+H13+H14+H15+H16+H17+H18-0.01</f>
        <v>27.197000000000003</v>
      </c>
      <c r="I20" s="51">
        <f t="shared" si="1"/>
        <v>29.182000000000002</v>
      </c>
      <c r="J20" s="51">
        <f>J12+J13+J14+J15+J16+J17+J18</f>
        <v>102.50799999999998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