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  <c r="J20" i="1"/>
  <c r="F10" i="1"/>
  <c r="J9" i="1"/>
  <c r="I9" i="1"/>
  <c r="H9" i="1"/>
  <c r="G9" i="1"/>
  <c r="I13" i="1" l="1"/>
  <c r="J15" i="1"/>
  <c r="I15" i="1"/>
  <c r="H15" i="1"/>
  <c r="G15" i="1"/>
  <c r="J14" i="1"/>
  <c r="I14" i="1"/>
  <c r="H14" i="1"/>
  <c r="G14" i="1"/>
  <c r="G5" i="1"/>
  <c r="H5" i="1"/>
  <c r="I16" i="1" l="1"/>
  <c r="E10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H10" i="1" s="1"/>
  <c r="G4" i="1"/>
  <c r="G10" i="1" s="1"/>
  <c r="J10" i="1" l="1"/>
  <c r="I10" i="1"/>
  <c r="E20" i="1" l="1"/>
  <c r="I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<sst xmlns="http://schemas.openxmlformats.org/spreadsheetml/2006/main" count="51" uniqueCount="42">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</sst>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46036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21</v>
      </c>
      <c r="C4" s="38">
        <v>4232</v>
      </c>
      <c r="D4" s="36" t="s">
        <v>26</v>
      </c>
      <c r="E4" s="40">
        <v>110</v>
      </c>
      <c r="F4" s="47">
        <v>78.959999999999994</v>
      </c>
      <c r="G4" s="49">
        <f>E4*198/90</f>
        <v>242</v>
      </c>
      <c r="H4" s="41">
        <f>E4*17.19/90</f>
        <v>21.01</v>
      </c>
      <c r="I4" s="41">
        <f>E4*14.31/90</f>
        <v>17.490000000000002</v>
      </c>
      <c r="J4" s="41">
        <f>E4*0.18/90</f>
        <v>0.22</v>
      </c>
    </row>
    <row r="5" spans="1:11" ht="15.75" x14ac:dyDescent="0.25">
      <c r="A5" s="73"/>
      <c r="B5" s="13" t="s">
        <v>16</v>
      </c>
      <c r="C5" s="38" t="s">
        <v>24</v>
      </c>
      <c r="D5" s="35" t="s">
        <v>27</v>
      </c>
      <c r="E5" s="40">
        <v>200</v>
      </c>
      <c r="F5" s="48">
        <v>13.76</v>
      </c>
      <c r="G5" s="49">
        <f>E5*237/200</f>
        <v>237</v>
      </c>
      <c r="H5" s="41">
        <f>E5*7.1/200</f>
        <v>7.1</v>
      </c>
      <c r="I5" s="41">
        <f>E5*3/150</f>
        <v>4</v>
      </c>
      <c r="J5" s="41">
        <f>E5*32.4/150</f>
        <v>43.2</v>
      </c>
    </row>
    <row r="6" spans="1:11" ht="15.75" x14ac:dyDescent="0.25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3"/>
      <c r="B7" s="68" t="s">
        <v>29</v>
      </c>
      <c r="C7" s="59" t="s">
        <v>25</v>
      </c>
      <c r="D7" s="60" t="s">
        <v>38</v>
      </c>
      <c r="E7" s="40">
        <v>42</v>
      </c>
      <c r="F7" s="45">
        <v>5.38</v>
      </c>
      <c r="G7" s="50">
        <f>E7*70.14/30</f>
        <v>98.195999999999998</v>
      </c>
      <c r="H7" s="42">
        <f>E7*2.37/30</f>
        <v>3.3180000000000001</v>
      </c>
      <c r="I7" s="42">
        <f>E7*0.3/30</f>
        <v>0.42</v>
      </c>
      <c r="J7" s="42">
        <f>E7*14.49/30</f>
        <v>20.286000000000001</v>
      </c>
    </row>
    <row r="8" spans="1:11" ht="16.5" thickBot="1" x14ac:dyDescent="0.3">
      <c r="A8" s="73"/>
      <c r="B8" s="12" t="s">
        <v>28</v>
      </c>
      <c r="C8" s="59" t="s">
        <v>25</v>
      </c>
      <c r="D8" s="62" t="s">
        <v>34</v>
      </c>
      <c r="E8" s="40">
        <v>44</v>
      </c>
      <c r="F8" s="46">
        <v>5.21</v>
      </c>
      <c r="G8" s="50">
        <f>E8*68.97/30</f>
        <v>101.15599999999999</v>
      </c>
      <c r="H8" s="42">
        <f>E8*1.68/30</f>
        <v>2.464</v>
      </c>
      <c r="I8" s="42">
        <f>E8*0.33/30</f>
        <v>0.48400000000000004</v>
      </c>
      <c r="J8" s="42">
        <f>E8*14.82/30</f>
        <v>21.736000000000001</v>
      </c>
    </row>
    <row r="9" spans="1:11" ht="32.25" thickBot="1" x14ac:dyDescent="0.3">
      <c r="A9" s="73"/>
      <c r="B9" s="67"/>
      <c r="C9" s="59">
        <v>44409</v>
      </c>
      <c r="D9" s="66" t="s">
        <v>41</v>
      </c>
      <c r="E9" s="43">
        <v>100</v>
      </c>
      <c r="F9" s="57">
        <v>21.99</v>
      </c>
      <c r="G9" s="57">
        <f>E9*128/100</f>
        <v>128</v>
      </c>
      <c r="H9" s="44">
        <f>2.5*E9/100</f>
        <v>2.5</v>
      </c>
      <c r="I9" s="44">
        <f>10*E9/100</f>
        <v>10</v>
      </c>
      <c r="J9" s="44">
        <f>7.08*E9/100</f>
        <v>7.08</v>
      </c>
    </row>
    <row r="10" spans="1:11" ht="15.75" x14ac:dyDescent="0.25">
      <c r="A10" s="73"/>
      <c r="B10" s="25"/>
      <c r="C10" s="23"/>
      <c r="D10" s="24"/>
      <c r="E10" s="39">
        <f>E4+E5+E6+E7+E8+E9</f>
        <v>696</v>
      </c>
      <c r="F10" s="39">
        <f>F4+F5+F6+F7+F8+F9-0.02</f>
        <v>147.81999999999996</v>
      </c>
      <c r="G10" s="39">
        <f t="shared" ref="G10:I10" si="0">G4+G5+G6+G7+G8+G9</f>
        <v>941.35199999999998</v>
      </c>
      <c r="H10" s="39">
        <f t="shared" si="0"/>
        <v>39.991999999999997</v>
      </c>
      <c r="I10" s="39">
        <f t="shared" si="0"/>
        <v>35.694000000000003</v>
      </c>
      <c r="J10" s="39">
        <f>J4+J5+J6+J7+J8+J9</f>
        <v>115.322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17.62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</f>
        <v>42.1</v>
      </c>
      <c r="K13" s="29"/>
    </row>
    <row r="14" spans="1:11" ht="31.5" x14ac:dyDescent="0.25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25.75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75" x14ac:dyDescent="0.25">
      <c r="A15" s="1"/>
      <c r="B15" s="13" t="s">
        <v>21</v>
      </c>
      <c r="C15" s="38" t="s">
        <v>40</v>
      </c>
      <c r="D15" s="64" t="s">
        <v>22</v>
      </c>
      <c r="E15" s="51">
        <v>105</v>
      </c>
      <c r="F15" s="57">
        <v>79.150000000000006</v>
      </c>
      <c r="G15" s="56">
        <f>E15*230.6/100</f>
        <v>242.13</v>
      </c>
      <c r="H15" s="54">
        <f>E15*12.9/100</f>
        <v>13.545</v>
      </c>
      <c r="I15" s="54">
        <f>E15*13.4/100</f>
        <v>14.07</v>
      </c>
      <c r="J15" s="54">
        <f>E15*14.6/100</f>
        <v>15.33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23</v>
      </c>
      <c r="E16" s="52">
        <v>200</v>
      </c>
      <c r="F16" s="57">
        <v>21.32</v>
      </c>
      <c r="G16" s="55">
        <f>E16*87/150</f>
        <v>116</v>
      </c>
      <c r="H16" s="53">
        <f>E16*3.25/150</f>
        <v>4.333333333333333</v>
      </c>
      <c r="I16" s="53">
        <f>E16*3.36/180</f>
        <v>3.7333333333333334</v>
      </c>
      <c r="J16" s="53">
        <f>E16*11.9/150</f>
        <v>15.866666666666667</v>
      </c>
      <c r="K16" s="30"/>
    </row>
    <row r="17" spans="1:11" ht="15.75" x14ac:dyDescent="0.25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29</v>
      </c>
      <c r="C18" s="59" t="s">
        <v>25</v>
      </c>
      <c r="D18" s="60" t="s">
        <v>38</v>
      </c>
      <c r="E18" s="43">
        <v>50</v>
      </c>
      <c r="F18" s="58">
        <v>6.4</v>
      </c>
      <c r="G18" s="57">
        <f>E18*70.14/30</f>
        <v>116.9</v>
      </c>
      <c r="H18" s="44">
        <f>E18*2.37/30</f>
        <v>3.95</v>
      </c>
      <c r="I18" s="44">
        <f>E18*0.3/30</f>
        <v>0.5</v>
      </c>
      <c r="J18" s="44">
        <f>E18*14.49/30</f>
        <v>24.15</v>
      </c>
      <c r="K18" s="30"/>
    </row>
    <row r="19" spans="1:11" ht="15.75" x14ac:dyDescent="0.25">
      <c r="A19" s="1"/>
      <c r="B19" s="27" t="s">
        <v>28</v>
      </c>
      <c r="C19" s="59" t="s">
        <v>25</v>
      </c>
      <c r="D19" s="62" t="s">
        <v>34</v>
      </c>
      <c r="E19" s="43">
        <v>36</v>
      </c>
      <c r="F19" s="57">
        <v>4.26</v>
      </c>
      <c r="G19" s="57">
        <f>E19*68.97/30</f>
        <v>82.763999999999996</v>
      </c>
      <c r="H19" s="44">
        <f>E19*1.68/30</f>
        <v>2.016</v>
      </c>
      <c r="I19" s="44">
        <f>E19*0.33/30</f>
        <v>0.39600000000000002</v>
      </c>
      <c r="J19" s="44">
        <f>E19*14.82/30</f>
        <v>17.783999999999999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941</v>
      </c>
      <c r="F20" s="39">
        <f>F13+F14+F15+F16+F17+F18+F19+0.01</f>
        <v>167.04999999999998</v>
      </c>
      <c r="G20" s="39">
        <f>SUM(G13:G19)</f>
        <v>998.79399999999998</v>
      </c>
      <c r="H20" s="39">
        <f>H13+H14+H15+H16+H17+H18+H19</f>
        <v>31.944333333333333</v>
      </c>
      <c r="I20" s="39">
        <f t="shared" ref="I20" si="1">I13+I14+I15+I16+I17+I18+I19</f>
        <v>36.399333333333331</v>
      </c>
      <c r="J20" s="39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F10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2025-12-26T08:53:55Z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