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1" i="1" l="1"/>
  <c r="I10" i="1"/>
  <c r="F21" i="1" l="1"/>
  <c r="F10" i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<sst xmlns="http://schemas.openxmlformats.org/spreadsheetml/2006/main" count="51" uniqueCount="44">
  <si>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</si>
  <si>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</si>
  <si>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</si>
  <si>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</si>
  <si>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</si>
  <si>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</si>
  <si>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</si>
  <si>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</si>
  <si>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</si>
  <si>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</si>
  <si>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</si>
  <si>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</si>
  <si>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</si>
  <si>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</si>
  <si>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</si>
  <si>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</si>
  <si>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</si>
  <si>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</si>
  <si>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</si>
  <si>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</si>
  <si>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</si>
  <si>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</si>
  <si>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</si>
  <si>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</si>
  <si>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</si>
  <si>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</si>
  <si>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</si>
  <si>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</si>
  <si>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</si>
  <si>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</si>
  <si>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</si>
  <si>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</si>
  <si>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</si>
  <si>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</si>
  <si>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</si>
  <si>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</si>
  <si>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</si>
  <si>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</si>
  <si>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</si>
  <si>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</si>
  <si>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</si>
  <si>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Хлеб пшеничный витаминизированный</t>
  </si>
  <si>
    <t>Хлеб ржано-пшеничный</t>
  </si>
  <si>
    <t>Зеленый горошек консервированный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</si>
</sst>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2">
        <v>46015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23</v>
      </c>
      <c r="C4" s="25" t="s">
        <v>29</v>
      </c>
      <c r="D4" s="26" t="s">
        <v>34</v>
      </c>
      <c r="E4" s="42">
        <v>110</v>
      </c>
      <c r="F4" s="45">
        <v>72.47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7"/>
      <c r="B5" s="13" t="s">
        <v>16</v>
      </c>
      <c r="C5" s="39" t="s">
        <v>30</v>
      </c>
      <c r="D5" s="36" t="s">
        <v>35</v>
      </c>
      <c r="E5" s="41">
        <v>200</v>
      </c>
      <c r="F5" s="44">
        <v>22.76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7"/>
      <c r="B6" s="13" t="s">
        <v>11</v>
      </c>
      <c r="C6" s="39" t="s">
        <v>31</v>
      </c>
      <c r="D6" s="58" t="s">
        <v>36</v>
      </c>
      <c r="E6" s="58">
        <v>200</v>
      </c>
      <c r="F6" s="60">
        <v>16.399999999999999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7"/>
      <c r="B7" s="73" t="s">
        <v>25</v>
      </c>
      <c r="C7" s="40" t="s">
        <v>21</v>
      </c>
      <c r="D7" s="71" t="s">
        <v>41</v>
      </c>
      <c r="E7" s="65">
        <v>43</v>
      </c>
      <c r="F7" s="66">
        <v>5.5</v>
      </c>
      <c r="G7" s="65">
        <f>E7*70.14/30</f>
        <v>100.53400000000001</v>
      </c>
      <c r="H7" s="65">
        <f>E7*2.37/30</f>
        <v>3.3970000000000002</v>
      </c>
      <c r="I7" s="65">
        <f>E7*0.3/30</f>
        <v>0.43</v>
      </c>
      <c r="J7" s="65">
        <f>E7*14.49/30</f>
        <v>20.769000000000002</v>
      </c>
    </row>
    <row r="8" spans="1:11" ht="15.75" x14ac:dyDescent="0.25">
      <c r="A8" s="77"/>
      <c r="B8" s="13" t="s">
        <v>24</v>
      </c>
      <c r="C8" s="40" t="s">
        <v>21</v>
      </c>
      <c r="D8" s="71" t="s">
        <v>42</v>
      </c>
      <c r="E8" s="65">
        <v>33</v>
      </c>
      <c r="F8" s="66">
        <v>3.91</v>
      </c>
      <c r="G8" s="65">
        <f>E8*68.97/30</f>
        <v>75.86699999999999</v>
      </c>
      <c r="H8" s="65">
        <f>E8*1.68/30</f>
        <v>1.8479999999999999</v>
      </c>
      <c r="I8" s="65">
        <f>E8*0.33/30</f>
        <v>0.36300000000000004</v>
      </c>
      <c r="J8" s="65">
        <f>E8*14.82/30</f>
        <v>16.302</v>
      </c>
    </row>
    <row r="9" spans="1:11" ht="32.25" thickBot="1" x14ac:dyDescent="0.3">
      <c r="A9" s="77"/>
      <c r="B9" s="21"/>
      <c r="C9" s="67">
        <v>445</v>
      </c>
      <c r="D9" s="70" t="s">
        <v>43</v>
      </c>
      <c r="E9" s="68">
        <v>34</v>
      </c>
      <c r="F9" s="69">
        <v>26.77</v>
      </c>
      <c r="G9" s="68">
        <f>32.25*E9/43</f>
        <v>25.5</v>
      </c>
      <c r="H9" s="68">
        <f>1.29*E9/43</f>
        <v>1.02</v>
      </c>
      <c r="I9" s="68">
        <f>1.76*E9/43</f>
        <v>1.3916279069767443</v>
      </c>
      <c r="J9" s="68">
        <f>2.75*E9/43</f>
        <v>2.1744186046511627</v>
      </c>
    </row>
    <row r="10" spans="1:11" ht="15.75" x14ac:dyDescent="0.25">
      <c r="A10" s="77"/>
      <c r="B10" s="12"/>
      <c r="C10" s="39"/>
      <c r="D10" s="58"/>
      <c r="E10" s="48">
        <f>E4+E5+E6+E7+E8+E9</f>
        <v>620</v>
      </c>
      <c r="F10" s="48">
        <f>F4+F5+F6+F7+F8+F9+0.01</f>
        <v>147.82</v>
      </c>
      <c r="G10" s="48">
        <f t="shared" ref="G10" si="0">G4+G5+G6+G7+G8+G9</f>
        <v>830.90099999999995</v>
      </c>
      <c r="H10" s="48">
        <f>H4+H5+H6+H7+H8+H9</f>
        <v>30.724999999999998</v>
      </c>
      <c r="I10" s="48">
        <f>I4+I5+I6+I7+I8+I9+0.01</f>
        <v>24.704627906976746</v>
      </c>
      <c r="J10" s="48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37</v>
      </c>
      <c r="E13" s="52">
        <v>100</v>
      </c>
      <c r="F13" s="63">
        <v>12.57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38</v>
      </c>
      <c r="E14" s="51">
        <v>250</v>
      </c>
      <c r="F14" s="63">
        <v>31.1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39</v>
      </c>
      <c r="E15" s="53">
        <v>103</v>
      </c>
      <c r="F15" s="64">
        <v>86.6</v>
      </c>
      <c r="G15" s="57">
        <f>E15*140.77/100</f>
        <v>144.99310000000003</v>
      </c>
      <c r="H15" s="56">
        <f>E15*10.07/100</f>
        <v>10.3721</v>
      </c>
      <c r="I15" s="56">
        <f>E15*7.08/100</f>
        <v>7.2923999999999998</v>
      </c>
      <c r="J15" s="56">
        <f>E15*11.77/130</f>
        <v>9.3254615384615374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180</v>
      </c>
      <c r="F16" s="64">
        <v>21.8</v>
      </c>
      <c r="G16" s="65">
        <f>E16*153.6/180</f>
        <v>153.6</v>
      </c>
      <c r="H16" s="65">
        <f>E16*4.23/200</f>
        <v>3.8070000000000004</v>
      </c>
      <c r="I16" s="65">
        <f>E16*4.32/180</f>
        <v>4.32</v>
      </c>
      <c r="J16" s="65">
        <f>E16*20.4/150</f>
        <v>24.479999999999997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5.6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40</v>
      </c>
      <c r="E18" s="65">
        <v>40</v>
      </c>
      <c r="F18" s="66">
        <v>5.12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36</v>
      </c>
      <c r="F19" s="66">
        <v>4.26</v>
      </c>
      <c r="G19" s="65">
        <f>E19*68.97/30</f>
        <v>82.763999999999996</v>
      </c>
      <c r="H19" s="65">
        <f>E19*1.68/30</f>
        <v>2.016</v>
      </c>
      <c r="I19" s="65">
        <f>E19*0.33/30</f>
        <v>0.39600000000000002</v>
      </c>
      <c r="J19" s="65">
        <f>E19*14.82/30</f>
        <v>17.783999999999999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909</v>
      </c>
      <c r="F21" s="62">
        <f>F13+F14+F15+F16+F17+F18+F19</f>
        <v>167.04999999999998</v>
      </c>
      <c r="G21" s="62">
        <f t="shared" ref="G21:J21" si="1">G13+G14+G15+G16+G17+G18+G19</f>
        <v>903.07709999999997</v>
      </c>
      <c r="H21" s="62">
        <f>H13+H14+H15+H16+H17+H18+H19-0.01</f>
        <v>28.245099999999997</v>
      </c>
      <c r="I21" s="62">
        <f>I13+I14+I15+I16+I17+I18+I19</f>
        <v>33.808399999999999</v>
      </c>
      <c r="J21" s="62">
        <f t="shared" si="1"/>
        <v>120.80946153846153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