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0" i="1" l="1"/>
  <c r="J10" i="1"/>
  <c r="F21" i="1" l="1"/>
  <c r="F10" i="1"/>
  <c r="J9" i="1" l="1"/>
  <c r="G9" i="1"/>
  <c r="J15" i="1" l="1"/>
  <c r="I16" i="1"/>
  <c r="H15" i="1"/>
  <c r="J13" i="1"/>
  <c r="I13" i="1"/>
  <c r="H13" i="1"/>
  <c r="G16" i="1"/>
  <c r="I9" i="1"/>
  <c r="H9" i="1"/>
  <c r="H4" i="1"/>
  <c r="E10" i="1" l="1"/>
  <c r="J5" i="1" l="1"/>
  <c r="I5" i="1"/>
  <c r="H5" i="1"/>
  <c r="G5" i="1"/>
  <c r="J4" i="1"/>
  <c r="I4" i="1"/>
  <c r="G4" i="1"/>
  <c r="J8" i="1"/>
  <c r="I8" i="1"/>
  <c r="H8" i="1"/>
  <c r="G8" i="1"/>
  <c r="J7" i="1"/>
  <c r="I7" i="1"/>
  <c r="H7" i="1"/>
  <c r="G7" i="1"/>
  <c r="G10" i="1" l="1"/>
  <c r="I10" i="1"/>
  <c r="J16" i="1"/>
  <c r="H16" i="1"/>
  <c r="I15" i="1"/>
  <c r="G15" i="1"/>
  <c r="J14" i="1"/>
  <c r="I14" i="1"/>
  <c r="H14" i="1"/>
  <c r="G14" i="1"/>
  <c r="G13" i="1"/>
  <c r="E21" i="1"/>
  <c r="J19" i="1" l="1"/>
  <c r="I19" i="1"/>
  <c r="H19" i="1"/>
  <c r="G19" i="1"/>
  <c r="J18" i="1"/>
  <c r="J21" i="1" s="1"/>
  <c r="I18" i="1"/>
  <c r="H18" i="1"/>
  <c r="H21" i="1" s="1"/>
  <c r="G18" i="1"/>
  <c r="G21" i="1" l="1"/>
  <c r="I21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<sst xmlns="http://schemas.openxmlformats.org/spreadsheetml/2006/main" count="52" uniqueCount="43">
  <si>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</si>
  <si>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</si>
  <si>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</si>
  <si>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</si>
  <si>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</si>
  <si>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</si>
  <si>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</si>
  <si>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</si>
  <si>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</si>
  <si>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</si>
  <si>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</si>
  <si>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</si>
  <si>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</si>
  <si>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</si>
  <si>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</si>
  <si>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</si>
  <si>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</si>
  <si>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</si>
  <si>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</si>
  <si>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</si>
  <si>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</si>
  <si>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</si>
  <si>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</si>
  <si>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</si>
  <si>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</si>
  <si>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</si>
  <si>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</si>
  <si>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</si>
  <si>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</si>
  <si>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</si>
  <si>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</si>
  <si>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Щи с капустой и картофелем со сметаной, мясом и зеленью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</si>
  <si>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</si>
  <si>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</si>
  <si>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</si>
  <si>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</si>
  <si>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</si>
  <si>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</si>
  <si>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Зеленый горошек</t>
  </si>
  <si>
    <t>горячий напиток</t>
  </si>
  <si>
    <t xml:space="preserve"> Хлеб пшеничный витаминизированный</t>
  </si>
  <si>
    <t>Мясо кур отварное в соусе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</si>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</sst>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1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0" fontId="9" fillId="0" borderId="1" xfId="7" applyFont="1" applyFill="1" applyBorder="1" applyAlignment="1">
      <alignment horizontal="left" vertical="center" wrapText="1"/>
    </xf>
    <xf numFmtId="0" fontId="9" fillId="4" borderId="1" xfId="7" applyFont="1" applyFill="1" applyBorder="1" applyAlignment="1">
      <alignment horizontal="left" vertical="center" wrapText="1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2" fontId="7" fillId="0" borderId="0" xfId="5" applyNumberFormat="1" applyFont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0" fontId="1" fillId="0" borderId="4" xfId="5" applyFont="1" applyBorder="1"/>
    <xf numFmtId="2" fontId="7" fillId="0" borderId="1" xfId="7" applyNumberFormat="1" applyFont="1" applyFill="1" applyBorder="1" applyAlignment="1">
      <alignment vertical="center"/>
    </xf>
    <xf numFmtId="1" fontId="7" fillId="0" borderId="1" xfId="7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2">
        <v>45987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6" t="s">
        <v>22</v>
      </c>
      <c r="C4" s="56" t="s">
        <v>33</v>
      </c>
      <c r="D4" s="57" t="s">
        <v>41</v>
      </c>
      <c r="E4" s="61">
        <v>100</v>
      </c>
      <c r="F4" s="64">
        <v>65.89</v>
      </c>
      <c r="G4" s="62">
        <f>200*E4/100</f>
        <v>200</v>
      </c>
      <c r="H4" s="62">
        <f>11.56*E4/100</f>
        <v>11.56</v>
      </c>
      <c r="I4" s="62">
        <f>12.1*E4/100</f>
        <v>12.1</v>
      </c>
      <c r="J4" s="62">
        <f>11.2*E4/100</f>
        <v>11.2</v>
      </c>
    </row>
    <row r="5" spans="1:11" ht="15.75" x14ac:dyDescent="0.25">
      <c r="A5" s="76"/>
      <c r="B5" s="67" t="s">
        <v>15</v>
      </c>
      <c r="C5" s="56" t="s">
        <v>34</v>
      </c>
      <c r="D5" s="58" t="s">
        <v>35</v>
      </c>
      <c r="E5" s="58">
        <v>150</v>
      </c>
      <c r="F5" s="63">
        <v>12.85</v>
      </c>
      <c r="G5" s="62">
        <f>319.2*E5/180</f>
        <v>266</v>
      </c>
      <c r="H5" s="61">
        <f>10.32*E5/180</f>
        <v>8.6</v>
      </c>
      <c r="I5" s="61">
        <f>8.16*E5/180</f>
        <v>6.8</v>
      </c>
      <c r="J5" s="61">
        <f>45.36*E5/180</f>
        <v>37.799999999999997</v>
      </c>
    </row>
    <row r="6" spans="1:11" ht="15.75" x14ac:dyDescent="0.25">
      <c r="A6" s="76"/>
      <c r="B6" s="67" t="s">
        <v>39</v>
      </c>
      <c r="C6" s="56" t="s">
        <v>36</v>
      </c>
      <c r="D6" s="58" t="s">
        <v>37</v>
      </c>
      <c r="E6" s="58">
        <v>200</v>
      </c>
      <c r="F6" s="63">
        <v>7.66</v>
      </c>
      <c r="G6" s="62">
        <v>54.1</v>
      </c>
      <c r="H6" s="61">
        <v>0.2</v>
      </c>
      <c r="I6" s="61">
        <v>0.1</v>
      </c>
      <c r="J6" s="61">
        <v>13.1</v>
      </c>
    </row>
    <row r="7" spans="1:11" ht="15.75" x14ac:dyDescent="0.25">
      <c r="A7" s="76"/>
      <c r="B7" s="67" t="s">
        <v>24</v>
      </c>
      <c r="C7" s="60" t="s">
        <v>20</v>
      </c>
      <c r="D7" s="69" t="s">
        <v>40</v>
      </c>
      <c r="E7" s="61">
        <v>33</v>
      </c>
      <c r="F7" s="55">
        <v>4.22</v>
      </c>
      <c r="G7" s="61">
        <f>E7*70.14/30</f>
        <v>77.153999999999996</v>
      </c>
      <c r="H7" s="61">
        <f>E7*2.37/30</f>
        <v>2.6070000000000002</v>
      </c>
      <c r="I7" s="61">
        <f>E7*0.3/30</f>
        <v>0.33</v>
      </c>
      <c r="J7" s="61">
        <f>E7*14.49/30</f>
        <v>15.939</v>
      </c>
    </row>
    <row r="8" spans="1:11" ht="15.75" x14ac:dyDescent="0.25">
      <c r="A8" s="76"/>
      <c r="B8" s="68" t="s">
        <v>23</v>
      </c>
      <c r="C8" s="60" t="s">
        <v>20</v>
      </c>
      <c r="D8" s="59" t="s">
        <v>21</v>
      </c>
      <c r="E8" s="61">
        <v>30</v>
      </c>
      <c r="F8" s="55">
        <v>3.55</v>
      </c>
      <c r="G8" s="61">
        <f>E8*68.97/30</f>
        <v>68.97</v>
      </c>
      <c r="H8" s="61">
        <f>E8*1.68/30</f>
        <v>1.68</v>
      </c>
      <c r="I8" s="61">
        <f>E8*0.33/30</f>
        <v>0.33</v>
      </c>
      <c r="J8" s="61">
        <f>E8*14.82/30</f>
        <v>14.82</v>
      </c>
    </row>
    <row r="9" spans="1:11" ht="16.5" thickBot="1" x14ac:dyDescent="0.3">
      <c r="A9" s="76"/>
      <c r="B9" s="21"/>
      <c r="C9" s="70">
        <v>445</v>
      </c>
      <c r="D9" s="65" t="s">
        <v>38</v>
      </c>
      <c r="E9" s="61">
        <v>40</v>
      </c>
      <c r="F9" s="55">
        <v>30.85</v>
      </c>
      <c r="G9" s="61">
        <f>E9*75/100</f>
        <v>30</v>
      </c>
      <c r="H9" s="61">
        <f>1.26*E9/42</f>
        <v>1.2</v>
      </c>
      <c r="I9" s="61">
        <f>1.72*E9/42</f>
        <v>1.638095238095238</v>
      </c>
      <c r="J9" s="61">
        <f>2.69*E9/42-0.01</f>
        <v>2.5519047619047619</v>
      </c>
    </row>
    <row r="10" spans="1:11" ht="15.75" x14ac:dyDescent="0.25">
      <c r="A10" s="76"/>
      <c r="B10" s="12"/>
      <c r="C10" s="35"/>
      <c r="D10" s="47"/>
      <c r="E10" s="39">
        <f>E4+E5+E6+E7+E8+E9</f>
        <v>553</v>
      </c>
      <c r="F10" s="39">
        <f>F4+F5+F6+F7+F8+F9+0.02</f>
        <v>125.03999999999998</v>
      </c>
      <c r="G10" s="39">
        <f t="shared" ref="G10:I10" si="0">G4+G5+G6+G7+G8+G9</f>
        <v>696.22400000000005</v>
      </c>
      <c r="H10" s="39">
        <f>H4+H5+H6+H7+H8+H9-0.01</f>
        <v>25.836999999999996</v>
      </c>
      <c r="I10" s="39">
        <f t="shared" si="0"/>
        <v>21.298095238095236</v>
      </c>
      <c r="J10" s="39">
        <f>J4+J5+J6+J7+J8+J9+0.01</f>
        <v>95.420904761904779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1"/>
      <c r="I12" s="31"/>
      <c r="J12" s="32"/>
    </row>
    <row r="13" spans="1:11" ht="15.75" x14ac:dyDescent="0.25">
      <c r="A13" s="1" t="s">
        <v>12</v>
      </c>
      <c r="B13" s="21" t="s">
        <v>13</v>
      </c>
      <c r="C13" s="25" t="s">
        <v>28</v>
      </c>
      <c r="D13" s="28" t="s">
        <v>30</v>
      </c>
      <c r="E13" s="41">
        <v>70</v>
      </c>
      <c r="F13" s="52">
        <v>9.2899999999999991</v>
      </c>
      <c r="G13" s="38">
        <f>E13*128.76/60</f>
        <v>150.21999999999997</v>
      </c>
      <c r="H13" s="44">
        <f>E13*3.1/60</f>
        <v>3.6166666666666667</v>
      </c>
      <c r="I13" s="44">
        <f>E13*9.4/60</f>
        <v>10.966666666666667</v>
      </c>
      <c r="J13" s="44">
        <f>E13*8.1/60</f>
        <v>9.4499999999999993</v>
      </c>
      <c r="K13" s="29"/>
    </row>
    <row r="14" spans="1:11" ht="31.5" x14ac:dyDescent="0.25">
      <c r="A14" s="1"/>
      <c r="B14" s="13" t="s">
        <v>14</v>
      </c>
      <c r="C14" s="56" t="s">
        <v>29</v>
      </c>
      <c r="D14" s="27" t="s">
        <v>31</v>
      </c>
      <c r="E14" s="40">
        <v>200</v>
      </c>
      <c r="F14" s="52">
        <v>30.4</v>
      </c>
      <c r="G14" s="37">
        <f>E14*81.44/200</f>
        <v>81.44</v>
      </c>
      <c r="H14" s="43">
        <f>E14*3.42/200</f>
        <v>3.42</v>
      </c>
      <c r="I14" s="43">
        <f>E14*4.98/200</f>
        <v>4.9800000000000004</v>
      </c>
      <c r="J14" s="43">
        <f>E14*7/200</f>
        <v>7</v>
      </c>
      <c r="K14" s="30"/>
    </row>
    <row r="15" spans="1:11" ht="15.75" x14ac:dyDescent="0.25">
      <c r="A15" s="1"/>
      <c r="B15" s="13" t="s">
        <v>22</v>
      </c>
      <c r="C15" s="71" t="s">
        <v>42</v>
      </c>
      <c r="D15" s="34" t="s">
        <v>32</v>
      </c>
      <c r="E15" s="42">
        <v>100</v>
      </c>
      <c r="F15" s="53">
        <v>71.41</v>
      </c>
      <c r="G15" s="46">
        <f>E15*140.77/100</f>
        <v>140.77000000000001</v>
      </c>
      <c r="H15" s="45">
        <f>E15*10.07/100</f>
        <v>10.07</v>
      </c>
      <c r="I15" s="45">
        <f>E15*7.08/100</f>
        <v>7.08</v>
      </c>
      <c r="J15" s="45">
        <f>E15*9.05/100</f>
        <v>9.0500000000000007</v>
      </c>
      <c r="K15" s="30"/>
    </row>
    <row r="16" spans="1:11" ht="15.75" x14ac:dyDescent="0.25">
      <c r="A16" s="1"/>
      <c r="B16" s="13" t="s">
        <v>15</v>
      </c>
      <c r="C16" s="56">
        <v>44258</v>
      </c>
      <c r="D16" s="34" t="s">
        <v>26</v>
      </c>
      <c r="E16" s="54">
        <v>150</v>
      </c>
      <c r="F16" s="53">
        <v>17.399999999999999</v>
      </c>
      <c r="G16" s="54">
        <f>E16*128/150</f>
        <v>128</v>
      </c>
      <c r="H16" s="54">
        <f>E16*3.17/150</f>
        <v>3.17</v>
      </c>
      <c r="I16" s="54">
        <f>E16*3.6/150</f>
        <v>3.6</v>
      </c>
      <c r="J16" s="54">
        <f>E16*20.4/150</f>
        <v>20.399999999999999</v>
      </c>
      <c r="K16" s="30"/>
    </row>
    <row r="17" spans="1:11" ht="15.75" x14ac:dyDescent="0.25">
      <c r="A17" s="1"/>
      <c r="B17" s="13" t="s">
        <v>16</v>
      </c>
      <c r="C17" s="56" t="s">
        <v>25</v>
      </c>
      <c r="D17" s="47" t="s">
        <v>27</v>
      </c>
      <c r="E17" s="42">
        <v>200</v>
      </c>
      <c r="F17" s="53">
        <v>5.38</v>
      </c>
      <c r="G17" s="46">
        <v>111</v>
      </c>
      <c r="H17" s="45">
        <v>0</v>
      </c>
      <c r="I17" s="45">
        <v>0</v>
      </c>
      <c r="J17" s="45">
        <v>27.8</v>
      </c>
      <c r="K17" s="30"/>
    </row>
    <row r="18" spans="1:11" ht="15.75" x14ac:dyDescent="0.25">
      <c r="A18" s="1"/>
      <c r="B18" s="13" t="s">
        <v>24</v>
      </c>
      <c r="C18" s="56" t="s">
        <v>20</v>
      </c>
      <c r="D18" s="69" t="s">
        <v>40</v>
      </c>
      <c r="E18" s="54">
        <v>54</v>
      </c>
      <c r="F18" s="55">
        <v>6.91</v>
      </c>
      <c r="G18" s="54">
        <f>E18*70.14/30</f>
        <v>126.252</v>
      </c>
      <c r="H18" s="54">
        <f>E18*2.37/30</f>
        <v>4.266</v>
      </c>
      <c r="I18" s="54">
        <f>E18*0.3/30</f>
        <v>0.53999999999999992</v>
      </c>
      <c r="J18" s="54">
        <f>E18*14.49/30</f>
        <v>26.082000000000001</v>
      </c>
      <c r="K18" s="30"/>
    </row>
    <row r="19" spans="1:11" ht="15.75" x14ac:dyDescent="0.25">
      <c r="A19" s="1"/>
      <c r="B19" s="24" t="s">
        <v>23</v>
      </c>
      <c r="C19" s="56" t="s">
        <v>20</v>
      </c>
      <c r="D19" s="33" t="s">
        <v>21</v>
      </c>
      <c r="E19" s="54">
        <v>36</v>
      </c>
      <c r="F19" s="55">
        <v>4.26</v>
      </c>
      <c r="G19" s="54">
        <f>E19*68.97/30</f>
        <v>82.763999999999996</v>
      </c>
      <c r="H19" s="54">
        <f>E19*1.68/30</f>
        <v>2.016</v>
      </c>
      <c r="I19" s="54">
        <f>E19*0.33/30</f>
        <v>0.39600000000000002</v>
      </c>
      <c r="J19" s="54">
        <f>E19*14.82/30</f>
        <v>17.783999999999999</v>
      </c>
      <c r="K19" s="30"/>
    </row>
    <row r="20" spans="1:11" ht="15.75" x14ac:dyDescent="0.25">
      <c r="A20" s="1"/>
      <c r="B20" s="24"/>
      <c r="C20" s="36"/>
      <c r="D20" s="33"/>
      <c r="E20" s="48"/>
      <c r="F20" s="49"/>
      <c r="G20" s="48"/>
      <c r="H20" s="50"/>
      <c r="I20" s="50"/>
      <c r="J20" s="50"/>
      <c r="K20" s="30"/>
    </row>
    <row r="21" spans="1:11" ht="15.75" x14ac:dyDescent="0.25">
      <c r="A21" s="1"/>
      <c r="B21" s="24"/>
      <c r="C21" s="35"/>
      <c r="D21" s="34"/>
      <c r="E21" s="51">
        <f>E13+E14+E15+E16+E17+E18+E19</f>
        <v>810</v>
      </c>
      <c r="F21" s="51">
        <f>F13+F14+F15+F16+F17+F18+F19</f>
        <v>145.04999999999998</v>
      </c>
      <c r="G21" s="51">
        <f t="shared" ref="G21:J21" si="1">G13+G14+G15+G16+G17+G18+G19</f>
        <v>820.44599999999991</v>
      </c>
      <c r="H21" s="51">
        <f t="shared" si="1"/>
        <v>26.558666666666667</v>
      </c>
      <c r="I21" s="51">
        <f t="shared" si="1"/>
        <v>27.562666666666669</v>
      </c>
      <c r="J21" s="51">
        <f t="shared" si="1"/>
        <v>117.566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2025-11-20T09:53:47Z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