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F21" i="1" l="1"/>
  <c r="J13" i="1" l="1"/>
  <c r="H13" i="1"/>
  <c r="G13" i="1"/>
  <c r="E10" i="1"/>
  <c r="J5" i="1"/>
  <c r="I5" i="1"/>
  <c r="H5" i="1"/>
  <c r="G5" i="1"/>
  <c r="J4" i="1" l="1"/>
  <c r="I4" i="1"/>
  <c r="H4" i="1"/>
  <c r="G4" i="1"/>
  <c r="J8" i="1"/>
  <c r="I8" i="1"/>
  <c r="H8" i="1"/>
  <c r="G8" i="1"/>
  <c r="J7" i="1"/>
  <c r="I7" i="1"/>
  <c r="H7" i="1"/>
  <c r="G7" i="1"/>
  <c r="G10" i="1" l="1"/>
  <c r="H10" i="1"/>
  <c r="I10" i="1"/>
  <c r="J10" i="1"/>
  <c r="J16" i="1"/>
  <c r="I16" i="1"/>
  <c r="H16" i="1"/>
  <c r="G16" i="1"/>
  <c r="J15" i="1"/>
  <c r="I15" i="1"/>
  <c r="H15" i="1"/>
  <c r="G15" i="1"/>
  <c r="J14" i="1"/>
  <c r="I14" i="1"/>
  <c r="H14" i="1"/>
  <c r="G14" i="1"/>
  <c r="I13" i="1"/>
  <c r="E21" i="1" l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<sst xmlns="http://schemas.openxmlformats.org/spreadsheetml/2006/main" count="50" uniqueCount="41">
  <si>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</si>
  <si>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</si>
  <si>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</si>
  <si>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</si>
  <si>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</si>
  <si>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</si>
  <si>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</si>
  <si>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</si>
  <si>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</si>
  <si>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</si>
  <si>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</si>
  <si>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</si>
  <si>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</si>
  <si>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</si>
  <si>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</si>
  <si>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</si>
  <si>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</si>
  <si>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</si>
  <si>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</si>
  <si>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</si>
  <si>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</si>
  <si>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</si>
  <si>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</si>
  <si>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</si>
  <si>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</si>
  <si>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</si>
  <si>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</si>
  <si>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</si>
  <si>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</si>
  <si>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</si>
  <si>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</si>
  <si>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</si>
  <si>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</si>
  <si>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36.81</t>
  </si>
  <si>
    <t>Капуста тушеная</t>
  </si>
  <si>
    <t>Чай ягодный</t>
  </si>
  <si>
    <t>Салат из огурцов и помидоров с маслом растительным</t>
  </si>
  <si>
    <t>Суп картофельный с макаронными изделиями, мясом и зеленью</t>
  </si>
  <si>
    <t>горячий напиток</t>
  </si>
  <si>
    <t xml:space="preserve"> Хлеб пшеничный витаминизированный</t>
  </si>
  <si>
    <t>29/11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</si>
</sst>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49" fontId="8" fillId="4" borderId="1" xfId="7" applyNumberFormat="1" applyFont="1" applyFill="1" applyBorder="1" applyAlignment="1">
      <alignment horizontal="left" vertical="center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9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4" xfId="7" applyNumberFormat="1" applyFont="1" applyFill="1" applyBorder="1" applyAlignment="1">
      <alignment horizontal="left" vertical="center"/>
    </xf>
    <xf numFmtId="0" fontId="6" fillId="4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1" fillId="0" borderId="5" xfId="5" applyFont="1" applyBorder="1"/>
    <xf numFmtId="2" fontId="6" fillId="0" borderId="1" xfId="7" applyNumberFormat="1" applyFont="1" applyFill="1" applyBorder="1" applyAlignment="1">
      <alignment vertical="center"/>
    </xf>
    <xf numFmtId="49" fontId="6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17</v>
      </c>
      <c r="F1" s="9"/>
      <c r="I1" t="s">
        <v>1</v>
      </c>
      <c r="J1" s="69">
        <v>45974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5" t="s">
        <v>15</v>
      </c>
      <c r="C4" s="68" t="s">
        <v>31</v>
      </c>
      <c r="D4" s="56" t="s">
        <v>34</v>
      </c>
      <c r="E4" s="56">
        <v>170</v>
      </c>
      <c r="F4" s="61">
        <v>19.36</v>
      </c>
      <c r="G4" s="60">
        <f>104.4*E4/180</f>
        <v>98.6</v>
      </c>
      <c r="H4" s="59">
        <f>3.9*E4/180</f>
        <v>3.6833333333333331</v>
      </c>
      <c r="I4" s="59">
        <f>3.42*E4/180</f>
        <v>3.23</v>
      </c>
      <c r="J4" s="59">
        <f>14.28*E4/180</f>
        <v>13.486666666666666</v>
      </c>
    </row>
    <row r="5" spans="1:11" ht="15.75" x14ac:dyDescent="0.25">
      <c r="A5" s="73"/>
      <c r="B5" s="66" t="s">
        <v>22</v>
      </c>
      <c r="C5" s="68" t="s">
        <v>33</v>
      </c>
      <c r="D5" s="55" t="s">
        <v>32</v>
      </c>
      <c r="E5" s="59">
        <v>95</v>
      </c>
      <c r="F5" s="62">
        <v>85.9</v>
      </c>
      <c r="G5" s="60">
        <f>230.777777777778*E5/100</f>
        <v>219.23888888888908</v>
      </c>
      <c r="H5" s="60">
        <f>12.8888888888889*E5/100</f>
        <v>12.244444444444454</v>
      </c>
      <c r="I5" s="60">
        <f>13.4444444444444*E5/100</f>
        <v>12.772222222222181</v>
      </c>
      <c r="J5" s="60">
        <f>14.5555555555556*E5/100</f>
        <v>13.827777777777818</v>
      </c>
    </row>
    <row r="6" spans="1:11" ht="15.75" x14ac:dyDescent="0.25">
      <c r="A6" s="73"/>
      <c r="B6" s="65" t="s">
        <v>38</v>
      </c>
      <c r="C6" s="68" t="s">
        <v>40</v>
      </c>
      <c r="D6" s="56" t="s">
        <v>35</v>
      </c>
      <c r="E6" s="56">
        <v>200</v>
      </c>
      <c r="F6" s="61">
        <v>8.73</v>
      </c>
      <c r="G6" s="60">
        <v>78</v>
      </c>
      <c r="H6" s="59">
        <v>0.3</v>
      </c>
      <c r="I6" s="59">
        <v>0.1</v>
      </c>
      <c r="J6" s="59">
        <v>18.899999999999999</v>
      </c>
    </row>
    <row r="7" spans="1:11" ht="15.75" x14ac:dyDescent="0.25">
      <c r="A7" s="73"/>
      <c r="B7" s="65" t="s">
        <v>24</v>
      </c>
      <c r="C7" s="58" t="s">
        <v>20</v>
      </c>
      <c r="D7" s="67" t="s">
        <v>39</v>
      </c>
      <c r="E7" s="59">
        <v>54</v>
      </c>
      <c r="F7" s="54">
        <v>6.91</v>
      </c>
      <c r="G7" s="59">
        <f>E7*70.14/30</f>
        <v>126.252</v>
      </c>
      <c r="H7" s="59">
        <f>E7*2.37/30</f>
        <v>4.266</v>
      </c>
      <c r="I7" s="59">
        <f>E7*0.3/30</f>
        <v>0.53999999999999992</v>
      </c>
      <c r="J7" s="59">
        <f>E7*14.49/30</f>
        <v>26.082000000000001</v>
      </c>
    </row>
    <row r="8" spans="1:11" ht="15.75" x14ac:dyDescent="0.25">
      <c r="A8" s="73"/>
      <c r="B8" s="65" t="s">
        <v>23</v>
      </c>
      <c r="C8" s="58" t="s">
        <v>20</v>
      </c>
      <c r="D8" s="57" t="s">
        <v>21</v>
      </c>
      <c r="E8" s="59">
        <v>35</v>
      </c>
      <c r="F8" s="54">
        <v>4.1399999999999997</v>
      </c>
      <c r="G8" s="59">
        <f>E8*68.97/30</f>
        <v>80.464999999999989</v>
      </c>
      <c r="H8" s="59">
        <f>E8*1.68/30</f>
        <v>1.96</v>
      </c>
      <c r="I8" s="59">
        <f>E8*0.33/30</f>
        <v>0.38500000000000001</v>
      </c>
      <c r="J8" s="59">
        <f>E8*14.82/30</f>
        <v>17.290000000000003</v>
      </c>
    </row>
    <row r="9" spans="1:11" ht="16.5" thickBot="1" x14ac:dyDescent="0.3">
      <c r="A9" s="73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3"/>
      <c r="B10" s="12"/>
      <c r="C10" s="34"/>
      <c r="D10" s="46"/>
      <c r="E10" s="38">
        <f t="shared" ref="E10:J10" si="0">SUM(E4:E9)</f>
        <v>554</v>
      </c>
      <c r="F10" s="38">
        <f>SUM(F4:F9)</f>
        <v>125.04</v>
      </c>
      <c r="G10" s="38">
        <f t="shared" si="0"/>
        <v>602.55588888888906</v>
      </c>
      <c r="H10" s="38">
        <f t="shared" si="0"/>
        <v>22.453777777777788</v>
      </c>
      <c r="I10" s="38">
        <f t="shared" si="0"/>
        <v>17.027222222222182</v>
      </c>
      <c r="J10" s="38">
        <f t="shared" si="0"/>
        <v>89.586444444444496</v>
      </c>
    </row>
    <row r="11" spans="1:11" x14ac:dyDescent="0.25">
      <c r="A11" s="73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1" t="s">
        <v>11</v>
      </c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2.25" thickBot="1" x14ac:dyDescent="0.3">
      <c r="A13" s="2"/>
      <c r="B13" s="21" t="s">
        <v>13</v>
      </c>
      <c r="C13" s="26" t="s">
        <v>25</v>
      </c>
      <c r="D13" s="63" t="s">
        <v>36</v>
      </c>
      <c r="E13" s="40">
        <v>70</v>
      </c>
      <c r="F13" s="51">
        <v>18.440000000000001</v>
      </c>
      <c r="G13" s="37">
        <f>E13*74/60</f>
        <v>86.333333333333329</v>
      </c>
      <c r="H13" s="43">
        <f>E13*0.7/60</f>
        <v>0.81666666666666665</v>
      </c>
      <c r="I13" s="43">
        <f>E13*3.6/60</f>
        <v>4.2</v>
      </c>
      <c r="J13" s="43">
        <f>E13*9.7/60</f>
        <v>11.316666666666666</v>
      </c>
    </row>
    <row r="14" spans="1:11" ht="31.5" x14ac:dyDescent="0.25">
      <c r="A14" s="1" t="s">
        <v>12</v>
      </c>
      <c r="B14" s="13" t="s">
        <v>14</v>
      </c>
      <c r="C14" s="25" t="s">
        <v>26</v>
      </c>
      <c r="D14" s="64" t="s">
        <v>37</v>
      </c>
      <c r="E14" s="39">
        <v>200</v>
      </c>
      <c r="F14" s="51">
        <v>22.33</v>
      </c>
      <c r="G14" s="36">
        <f>E14*151/200</f>
        <v>151</v>
      </c>
      <c r="H14" s="42">
        <f>E14*3.6/200</f>
        <v>3.6</v>
      </c>
      <c r="I14" s="42">
        <f>E14*4.1/200</f>
        <v>4.0999999999999996</v>
      </c>
      <c r="J14" s="42">
        <f>E14*24.7/200</f>
        <v>24.7</v>
      </c>
      <c r="K14" s="28"/>
    </row>
    <row r="15" spans="1:11" ht="15.75" x14ac:dyDescent="0.25">
      <c r="A15" s="1"/>
      <c r="B15" s="13" t="s">
        <v>22</v>
      </c>
      <c r="C15" s="35">
        <v>4232</v>
      </c>
      <c r="D15" s="33" t="s">
        <v>28</v>
      </c>
      <c r="E15" s="41">
        <v>105</v>
      </c>
      <c r="F15" s="52">
        <v>71.52</v>
      </c>
      <c r="G15" s="45">
        <f>E15*198/90</f>
        <v>231</v>
      </c>
      <c r="H15" s="44">
        <f>E15*17.19/90</f>
        <v>20.055</v>
      </c>
      <c r="I15" s="44">
        <f>E15*14.31/90</f>
        <v>16.695</v>
      </c>
      <c r="J15" s="44">
        <f>E15*0.18/90</f>
        <v>0.21</v>
      </c>
      <c r="K15" s="29"/>
    </row>
    <row r="16" spans="1:11" ht="15.75" x14ac:dyDescent="0.25">
      <c r="A16" s="1"/>
      <c r="B16" s="13" t="s">
        <v>15</v>
      </c>
      <c r="C16" s="35">
        <v>305</v>
      </c>
      <c r="D16" s="33" t="s">
        <v>29</v>
      </c>
      <c r="E16" s="53">
        <v>150</v>
      </c>
      <c r="F16" s="52">
        <v>10.48</v>
      </c>
      <c r="G16" s="53">
        <f>E16*210.11/150</f>
        <v>210.11</v>
      </c>
      <c r="H16" s="53">
        <f>E16*3.67/150</f>
        <v>3.67</v>
      </c>
      <c r="I16" s="53">
        <f>E16*5.42/150</f>
        <v>5.42</v>
      </c>
      <c r="J16" s="53">
        <f>E16*36.67/150</f>
        <v>36.67</v>
      </c>
      <c r="K16" s="29"/>
    </row>
    <row r="17" spans="1:11" ht="15.75" x14ac:dyDescent="0.25">
      <c r="A17" s="1"/>
      <c r="B17" s="13" t="s">
        <v>16</v>
      </c>
      <c r="C17" s="34" t="s">
        <v>27</v>
      </c>
      <c r="D17" s="46" t="s">
        <v>30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24</v>
      </c>
      <c r="C18" s="35" t="s">
        <v>20</v>
      </c>
      <c r="D18" s="67" t="s">
        <v>39</v>
      </c>
      <c r="E18" s="53">
        <v>45</v>
      </c>
      <c r="F18" s="54">
        <v>5.76</v>
      </c>
      <c r="G18" s="53">
        <f>E18*70.14/30</f>
        <v>105.21000000000001</v>
      </c>
      <c r="H18" s="53">
        <f>E18*2.37/30</f>
        <v>3.5550000000000002</v>
      </c>
      <c r="I18" s="53">
        <f>E18*0.3/30</f>
        <v>0.45</v>
      </c>
      <c r="J18" s="53">
        <f>E18*14.49/30</f>
        <v>21.734999999999999</v>
      </c>
      <c r="K18" s="29"/>
    </row>
    <row r="19" spans="1:11" ht="15.75" x14ac:dyDescent="0.25">
      <c r="A19" s="1"/>
      <c r="B19" s="24" t="s">
        <v>23</v>
      </c>
      <c r="C19" s="35" t="s">
        <v>20</v>
      </c>
      <c r="D19" s="32" t="s">
        <v>21</v>
      </c>
      <c r="E19" s="53">
        <v>34</v>
      </c>
      <c r="F19" s="54">
        <v>4.03</v>
      </c>
      <c r="G19" s="53">
        <f>E19*68.97/30</f>
        <v>78.165999999999997</v>
      </c>
      <c r="H19" s="53">
        <f>E19*1.68/30</f>
        <v>1.9039999999999999</v>
      </c>
      <c r="I19" s="53">
        <f>E19*0.33/30</f>
        <v>0.374</v>
      </c>
      <c r="J19" s="53">
        <f>E19*14.82/30</f>
        <v>16.795999999999999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804</v>
      </c>
      <c r="F21" s="50">
        <f>F13+F14+F15+F16+F17+F18+F19</f>
        <v>145.04999999999998</v>
      </c>
      <c r="G21" s="50">
        <f t="shared" ref="G21:J21" si="1">G13+G14+G15+G16+G17+G18+G19</f>
        <v>949.81933333333336</v>
      </c>
      <c r="H21" s="50">
        <f t="shared" si="1"/>
        <v>34.300666666666672</v>
      </c>
      <c r="I21" s="50">
        <f t="shared" si="1"/>
        <v>31.238999999999997</v>
      </c>
      <c r="J21" s="50">
        <f t="shared" si="1"/>
        <v>132.52766666666668</v>
      </c>
      <c r="K21" s="29"/>
    </row>
    <row r="22" spans="1:11" ht="15.75" thickBot="1" x14ac:dyDescent="0.3">
      <c r="A22" s="1"/>
      <c r="B22" s="3"/>
      <c r="C22" s="3"/>
      <c r="D22" s="11"/>
      <c r="E22" s="7"/>
      <c r="F22" s="10"/>
      <c r="G22" s="7"/>
      <c r="H22" s="7"/>
      <c r="I22" s="7"/>
      <c r="J22" s="8"/>
    </row>
    <row r="23" spans="1:11" ht="15.75" thickBot="1" x14ac:dyDescent="0.3">
      <c r="A23" s="2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2025-11-17T04:43:48Z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