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19" i="1" l="1"/>
  <c r="F9" i="1" l="1"/>
  <c r="G15" i="1" l="1"/>
  <c r="G12" i="1"/>
  <c r="I15" i="1" l="1"/>
  <c r="I14" i="1"/>
  <c r="H14" i="1"/>
  <c r="H13" i="1"/>
  <c r="J12" i="1"/>
  <c r="H12" i="1"/>
  <c r="J15" i="1" l="1"/>
  <c r="H15" i="1"/>
  <c r="J14" i="1"/>
  <c r="G14" i="1"/>
  <c r="J13" i="1"/>
  <c r="I13" i="1"/>
  <c r="G13" i="1"/>
  <c r="I12" i="1"/>
  <c r="J4" i="1"/>
  <c r="I4" i="1"/>
  <c r="H4" i="1"/>
  <c r="G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G19" i="1"/>
  <c r="H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<sst xmlns="http://schemas.openxmlformats.org/spreadsheetml/2006/main" count="47" uniqueCount="43">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</sst>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1">
        <v>210</v>
      </c>
      <c r="F4" s="53">
        <v>77.2</v>
      </c>
      <c r="G4" s="56">
        <f>E4*339.6/200</f>
        <v>356.58</v>
      </c>
      <c r="H4" s="52">
        <f>E4*19.5/200</f>
        <v>20.475000000000001</v>
      </c>
      <c r="I4" s="52">
        <f>E4*21.2/200</f>
        <v>22.26</v>
      </c>
      <c r="J4" s="52">
        <f>E4*17.7/200</f>
        <v>18.585000000000001</v>
      </c>
    </row>
    <row r="5" spans="1:10" ht="15.75" x14ac:dyDescent="0.25">
      <c r="A5" s="69"/>
      <c r="B5" s="13" t="s">
        <v>12</v>
      </c>
      <c r="C5" s="60" t="s">
        <v>27</v>
      </c>
      <c r="D5" s="29" t="s">
        <v>28</v>
      </c>
      <c r="E5" s="50">
        <v>200</v>
      </c>
      <c r="F5" s="54">
        <v>3.03</v>
      </c>
      <c r="G5" s="56">
        <v>39</v>
      </c>
      <c r="H5" s="52">
        <v>0.1</v>
      </c>
      <c r="I5" s="52">
        <v>0</v>
      </c>
      <c r="J5" s="52">
        <v>9.8000000000000007</v>
      </c>
    </row>
    <row r="6" spans="1:10" ht="15.75" x14ac:dyDescent="0.25">
      <c r="A6" s="69"/>
      <c r="B6" s="62" t="s">
        <v>25</v>
      </c>
      <c r="C6" s="61">
        <v>44240</v>
      </c>
      <c r="D6" s="34" t="s">
        <v>29</v>
      </c>
      <c r="E6" s="56">
        <v>57</v>
      </c>
      <c r="F6" s="58">
        <v>38.42</v>
      </c>
      <c r="G6" s="56">
        <f>E6*127.7/50</f>
        <v>145.578</v>
      </c>
      <c r="H6" s="56">
        <f>E6*6.1/50</f>
        <v>6.9539999999999997</v>
      </c>
      <c r="I6" s="56">
        <f>E6*3.7/50</f>
        <v>4.218</v>
      </c>
      <c r="J6" s="56">
        <f>E6*17.5/50</f>
        <v>19.95</v>
      </c>
    </row>
    <row r="7" spans="1:10" ht="16.5" thickBot="1" x14ac:dyDescent="0.3">
      <c r="A7" s="69"/>
      <c r="B7" s="14" t="s">
        <v>24</v>
      </c>
      <c r="C7" s="27" t="s">
        <v>23</v>
      </c>
      <c r="D7" s="63" t="s">
        <v>41</v>
      </c>
      <c r="E7" s="50">
        <v>54</v>
      </c>
      <c r="F7" s="53">
        <v>6.39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5" thickBot="1" x14ac:dyDescent="0.3">
      <c r="A8" s="69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69"/>
      <c r="B9" s="30"/>
      <c r="C9" s="27"/>
      <c r="D9" s="29"/>
      <c r="E9" s="55">
        <f>E4+E5+E6+E7+E8</f>
        <v>521</v>
      </c>
      <c r="F9" s="55">
        <f>F4+F5+F6+F7+F8</f>
        <v>125.04</v>
      </c>
      <c r="G9" s="55">
        <f t="shared" ref="G9:J9" si="0">G4+G5+G6+G7+G8</f>
        <v>665.30399999999997</v>
      </c>
      <c r="H9" s="55">
        <f t="shared" si="0"/>
        <v>30.553000000000004</v>
      </c>
      <c r="I9" s="55">
        <f t="shared" si="0"/>
        <v>27.072000000000003</v>
      </c>
      <c r="J9" s="55">
        <f t="shared" si="0"/>
        <v>75.010999999999996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1" t="s">
        <v>32</v>
      </c>
      <c r="D12" s="35" t="s">
        <v>36</v>
      </c>
      <c r="E12" s="43">
        <v>60</v>
      </c>
      <c r="F12" s="58">
        <v>9.0500000000000007</v>
      </c>
      <c r="G12" s="49">
        <f>E12*65.2/60</f>
        <v>65.2</v>
      </c>
      <c r="H12" s="46">
        <f>E12*0.7/60</f>
        <v>0.7</v>
      </c>
      <c r="I12" s="46">
        <f>E12*3.6/60</f>
        <v>3.6</v>
      </c>
      <c r="J12" s="46">
        <f>E12*7.5/60</f>
        <v>7.5</v>
      </c>
    </row>
    <row r="13" spans="1:10" ht="31.5" x14ac:dyDescent="0.25">
      <c r="A13" s="1"/>
      <c r="B13" s="13" t="s">
        <v>16</v>
      </c>
      <c r="C13" s="41" t="s">
        <v>33</v>
      </c>
      <c r="D13" s="37" t="s">
        <v>37</v>
      </c>
      <c r="E13" s="43">
        <v>200</v>
      </c>
      <c r="F13" s="58">
        <v>25.02</v>
      </c>
      <c r="G13" s="49">
        <f>E13*201.04/200</f>
        <v>201.04</v>
      </c>
      <c r="H13" s="46">
        <f>E13*6.22/200</f>
        <v>6.22</v>
      </c>
      <c r="I13" s="46">
        <f>E13*7.56/200</f>
        <v>7.56</v>
      </c>
      <c r="J13" s="46">
        <f>E13*27.03/200</f>
        <v>27.03</v>
      </c>
    </row>
    <row r="14" spans="1:10" ht="15.75" x14ac:dyDescent="0.25">
      <c r="A14" s="1"/>
      <c r="B14" s="13" t="s">
        <v>26</v>
      </c>
      <c r="C14" s="41" t="s">
        <v>34</v>
      </c>
      <c r="D14" s="32" t="s">
        <v>38</v>
      </c>
      <c r="E14" s="43">
        <v>98</v>
      </c>
      <c r="F14" s="58">
        <v>74.23</v>
      </c>
      <c r="G14" s="47">
        <f>E14*175/90</f>
        <v>190.55555555555554</v>
      </c>
      <c r="H14" s="44">
        <f>E14*12.35/95</f>
        <v>12.74</v>
      </c>
      <c r="I14" s="44">
        <f>E14*12.26/95</f>
        <v>12.647157894736843</v>
      </c>
      <c r="J14" s="44">
        <f>E14*5.76/90</f>
        <v>6.2720000000000002</v>
      </c>
    </row>
    <row r="15" spans="1:10" ht="15.75" x14ac:dyDescent="0.25">
      <c r="A15" s="1"/>
      <c r="B15" s="13" t="s">
        <v>17</v>
      </c>
      <c r="C15" s="42">
        <v>44258</v>
      </c>
      <c r="D15" s="38" t="s">
        <v>39</v>
      </c>
      <c r="E15" s="43">
        <v>150</v>
      </c>
      <c r="F15" s="58">
        <v>17.36</v>
      </c>
      <c r="G15" s="48">
        <f>E15*128/150</f>
        <v>128</v>
      </c>
      <c r="H15" s="45">
        <f>E15*3.17/150</f>
        <v>3.17</v>
      </c>
      <c r="I15" s="45">
        <f>E15*3.6/150</f>
        <v>3.6</v>
      </c>
      <c r="J15" s="45">
        <f>E15*20.4/150</f>
        <v>20.399999999999999</v>
      </c>
    </row>
    <row r="16" spans="1:10" ht="15.75" x14ac:dyDescent="0.25">
      <c r="A16" s="1"/>
      <c r="B16" s="13" t="s">
        <v>18</v>
      </c>
      <c r="C16" s="41" t="s">
        <v>35</v>
      </c>
      <c r="D16" s="36" t="s">
        <v>40</v>
      </c>
      <c r="E16" s="43">
        <v>200</v>
      </c>
      <c r="F16" s="58">
        <v>7.66</v>
      </c>
      <c r="G16" s="47">
        <v>54</v>
      </c>
      <c r="H16" s="44">
        <v>0.2</v>
      </c>
      <c r="I16" s="44">
        <v>0.1</v>
      </c>
      <c r="J16" s="44">
        <v>13.1</v>
      </c>
    </row>
    <row r="17" spans="1:10" ht="15.75" x14ac:dyDescent="0.25">
      <c r="A17" s="1"/>
      <c r="B17" s="13" t="s">
        <v>25</v>
      </c>
      <c r="C17" s="42" t="s">
        <v>22</v>
      </c>
      <c r="D17" s="64" t="s">
        <v>42</v>
      </c>
      <c r="E17" s="43">
        <v>50</v>
      </c>
      <c r="F17" s="58">
        <v>6.4</v>
      </c>
      <c r="G17" s="47">
        <f>E17*116.9/50</f>
        <v>116.9</v>
      </c>
      <c r="H17" s="44">
        <f>E17*3.95/50</f>
        <v>3.95</v>
      </c>
      <c r="I17" s="44">
        <f>E17*0.5/50</f>
        <v>0.5</v>
      </c>
      <c r="J17" s="44">
        <f>E17*24.15/50</f>
        <v>24.15</v>
      </c>
    </row>
    <row r="18" spans="1:10" ht="15.75" x14ac:dyDescent="0.25">
      <c r="A18" s="1"/>
      <c r="B18" s="13" t="s">
        <v>24</v>
      </c>
      <c r="C18" s="42" t="s">
        <v>23</v>
      </c>
      <c r="D18" s="63" t="s">
        <v>41</v>
      </c>
      <c r="E18" s="56">
        <v>38</v>
      </c>
      <c r="F18" s="58">
        <v>5.33</v>
      </c>
      <c r="G18" s="56">
        <f>E18*68.97/30</f>
        <v>87.362000000000009</v>
      </c>
      <c r="H18" s="56">
        <f>E18*1.68/30</f>
        <v>2.1279999999999997</v>
      </c>
      <c r="I18" s="56">
        <f>E18*0.33/30</f>
        <v>0.41800000000000004</v>
      </c>
      <c r="J18" s="56">
        <f>E18*14.82/30</f>
        <v>18.771999999999998</v>
      </c>
    </row>
    <row r="19" spans="1:10" ht="15.75" x14ac:dyDescent="0.25">
      <c r="A19" s="1"/>
      <c r="B19" s="39"/>
      <c r="C19" s="39"/>
      <c r="D19" s="40"/>
      <c r="E19" s="57">
        <f>E12+E13+E14+E15+E16+E17+E18</f>
        <v>796</v>
      </c>
      <c r="F19" s="57">
        <f t="shared" ref="F19:J19" si="1">F12+F13+F14+F15+F16+F17+F18</f>
        <v>145.05000000000004</v>
      </c>
      <c r="G19" s="57">
        <f t="shared" si="1"/>
        <v>843.0575555555555</v>
      </c>
      <c r="H19" s="57">
        <f t="shared" si="1"/>
        <v>29.107999999999997</v>
      </c>
      <c r="I19" s="57">
        <f>I12+I13+I14+I15+I16+I17+I18-0.01</f>
        <v>28.415157894736844</v>
      </c>
      <c r="J19" s="57">
        <f t="shared" si="1"/>
        <v>117.22399999999999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2025-10-29T06:30:23Z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