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9" i="1" l="1"/>
  <c r="F20" i="1" l="1"/>
  <c r="F9" i="1"/>
  <c r="H14" i="1" l="1"/>
  <c r="G12" i="1"/>
  <c r="G4" i="1"/>
  <c r="J4" i="1"/>
  <c r="I4" i="1"/>
  <c r="H4" i="1"/>
  <c r="J7" i="1" l="1"/>
  <c r="I7" i="1"/>
  <c r="H7" i="1"/>
  <c r="G7" i="1"/>
  <c r="J5" i="1" l="1"/>
  <c r="I5" i="1"/>
  <c r="H5" i="1"/>
  <c r="G5" i="1"/>
  <c r="J8" i="1"/>
  <c r="I8" i="1"/>
  <c r="H8" i="1"/>
  <c r="G8" i="1"/>
  <c r="E9" i="1" l="1"/>
  <c r="J15" i="1" l="1"/>
  <c r="I15" i="1"/>
  <c r="H15" i="1"/>
  <c r="G15" i="1"/>
  <c r="J14" i="1"/>
  <c r="I14" i="1"/>
  <c r="G14" i="1"/>
  <c r="J13" i="1"/>
  <c r="I13" i="1"/>
  <c r="H13" i="1"/>
  <c r="G13" i="1"/>
  <c r="J12" i="1"/>
  <c r="I12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<sst xmlns="http://schemas.openxmlformats.org/spreadsheetml/2006/main" count="51" uniqueCount="45">
  <si>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</si>
  <si>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</si>
  <si>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</si>
  <si>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</si>
  <si>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</si>
  <si>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</si>
  <si>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</si>
  <si>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</si>
  <si>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</si>
  <si>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</si>
  <si>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</si>
  <si>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</si>
  <si>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</si>
  <si>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</si>
  <si>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</si>
  <si>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</si>
  <si>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</si>
  <si>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</si>
  <si>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</si>
  <si>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</si>
  <si>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</si>
  <si>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</si>
  <si>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</si>
  <si>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</si>
  <si>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</si>
  <si>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</si>
  <si>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</si>
  <si>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</si>
  <si>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</si>
  <si>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</si>
  <si>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</si>
  <si>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</si>
  <si>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</si>
  <si>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</si>
  <si>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</si>
  <si>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</si>
  <si>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</si>
  <si>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</si>
  <si>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</si>
  <si>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</si>
  <si>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</si>
  <si>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хлеб  бел.</t>
  </si>
  <si>
    <t xml:space="preserve"> Хлеб пшеничный витаминизированный</t>
  </si>
  <si>
    <t>Биточек мясной паровой</t>
  </si>
  <si>
    <t>Суп крестьянский с крупой и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</si>
</sst>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4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5">
        <v>45954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8" t="s">
        <v>23</v>
      </c>
      <c r="C4" s="59" t="s">
        <v>34</v>
      </c>
      <c r="D4" s="60" t="s">
        <v>35</v>
      </c>
      <c r="E4" s="64">
        <v>93</v>
      </c>
      <c r="F4" s="67">
        <v>62.33</v>
      </c>
      <c r="G4" s="65">
        <f>136.88*E4/97</f>
        <v>131.23546391752578</v>
      </c>
      <c r="H4" s="65">
        <f>9.38*E4/97</f>
        <v>8.9931958762886595</v>
      </c>
      <c r="I4" s="65">
        <f>10.24*E4/97</f>
        <v>9.817731958762888</v>
      </c>
      <c r="J4" s="65">
        <f>1.62*E4/97</f>
        <v>1.5531958762886597</v>
      </c>
    </row>
    <row r="5" spans="1:11" ht="15.75" x14ac:dyDescent="0.25">
      <c r="A5" s="79"/>
      <c r="B5" s="68" t="s">
        <v>16</v>
      </c>
      <c r="C5" s="59" t="s">
        <v>36</v>
      </c>
      <c r="D5" s="60" t="s">
        <v>37</v>
      </c>
      <c r="E5" s="63">
        <v>150</v>
      </c>
      <c r="F5" s="66">
        <v>10.32</v>
      </c>
      <c r="G5" s="65">
        <f>213.6*E5/180</f>
        <v>178</v>
      </c>
      <c r="H5" s="64">
        <f>6.36*E5/180</f>
        <v>5.3</v>
      </c>
      <c r="I5" s="64">
        <f>3.6*E5/180</f>
        <v>3</v>
      </c>
      <c r="J5" s="64">
        <f>38.88*E5/180</f>
        <v>32.4</v>
      </c>
    </row>
    <row r="6" spans="1:11" ht="15.75" x14ac:dyDescent="0.25">
      <c r="A6" s="79"/>
      <c r="B6" s="68" t="s">
        <v>11</v>
      </c>
      <c r="C6" s="59" t="s">
        <v>38</v>
      </c>
      <c r="D6" s="60" t="s">
        <v>39</v>
      </c>
      <c r="E6" s="63">
        <v>200</v>
      </c>
      <c r="F6" s="66">
        <v>12.54</v>
      </c>
      <c r="G6" s="65">
        <v>48</v>
      </c>
      <c r="H6" s="64">
        <v>0</v>
      </c>
      <c r="I6" s="64">
        <v>0</v>
      </c>
      <c r="J6" s="64">
        <v>12</v>
      </c>
    </row>
    <row r="7" spans="1:11" ht="15.75" x14ac:dyDescent="0.25">
      <c r="A7" s="79"/>
      <c r="B7" s="73" t="s">
        <v>41</v>
      </c>
      <c r="C7" s="69">
        <v>44240</v>
      </c>
      <c r="D7" s="70" t="s">
        <v>40</v>
      </c>
      <c r="E7" s="70">
        <v>50</v>
      </c>
      <c r="F7" s="72">
        <v>33.700000000000003</v>
      </c>
      <c r="G7" s="71">
        <f>127.7*E7/50</f>
        <v>127.7</v>
      </c>
      <c r="H7" s="71">
        <f>6.1*E7/50</f>
        <v>6.1</v>
      </c>
      <c r="I7" s="71">
        <f>3.7*E7/50</f>
        <v>3.7</v>
      </c>
      <c r="J7" s="71">
        <f>17.5*E7/50</f>
        <v>17.5</v>
      </c>
    </row>
    <row r="8" spans="1:11" ht="16.5" thickBot="1" x14ac:dyDescent="0.3">
      <c r="A8" s="79"/>
      <c r="B8" s="68" t="s">
        <v>24</v>
      </c>
      <c r="C8" s="62" t="s">
        <v>21</v>
      </c>
      <c r="D8" s="61" t="s">
        <v>22</v>
      </c>
      <c r="E8" s="64">
        <v>52</v>
      </c>
      <c r="F8" s="55">
        <v>6.16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9"/>
      <c r="B9" s="12"/>
      <c r="C9" s="35"/>
      <c r="D9" s="47"/>
      <c r="E9" s="39">
        <f>E4+E5+E6+E7+E8</f>
        <v>545</v>
      </c>
      <c r="F9" s="39">
        <f>F4+F5+F6+F7+F8-0.01</f>
        <v>125.03999999999999</v>
      </c>
      <c r="G9" s="39">
        <f t="shared" ref="G9:J9" si="0">G4+G5+G6+G7+G8</f>
        <v>604.4834639175258</v>
      </c>
      <c r="H9" s="39">
        <f>H4+H5+H6+H7+H8-0.01</f>
        <v>23.295195876288656</v>
      </c>
      <c r="I9" s="39">
        <f t="shared" si="0"/>
        <v>17.089731958762886</v>
      </c>
      <c r="J9" s="39">
        <f t="shared" si="0"/>
        <v>89.141195876288663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26</v>
      </c>
      <c r="D12" s="57" t="s">
        <v>31</v>
      </c>
      <c r="E12" s="41">
        <v>95</v>
      </c>
      <c r="F12" s="52">
        <v>15.2</v>
      </c>
      <c r="G12" s="38">
        <f>E12*89/60</f>
        <v>140.91666666666666</v>
      </c>
      <c r="H12" s="44">
        <f>E12*2.16/60</f>
        <v>3.4200000000000004</v>
      </c>
      <c r="I12" s="44">
        <f>E12*4.48/60</f>
        <v>7.0933333333333337</v>
      </c>
      <c r="J12" s="44">
        <f>E12*9.9/60</f>
        <v>15.675000000000001</v>
      </c>
      <c r="K12" s="29"/>
    </row>
    <row r="13" spans="1:11" ht="31.5" x14ac:dyDescent="0.25">
      <c r="A13" s="1"/>
      <c r="B13" s="13" t="s">
        <v>15</v>
      </c>
      <c r="C13" s="26" t="s">
        <v>27</v>
      </c>
      <c r="D13" s="58" t="s">
        <v>44</v>
      </c>
      <c r="E13" s="40">
        <v>200</v>
      </c>
      <c r="F13" s="52">
        <v>23.93</v>
      </c>
      <c r="G13" s="37">
        <f>E13*117.38/200</f>
        <v>117.38</v>
      </c>
      <c r="H13" s="43">
        <f>E13*3.74/200</f>
        <v>3.74</v>
      </c>
      <c r="I13" s="43">
        <f>E13*6.42/200</f>
        <v>6.42</v>
      </c>
      <c r="J13" s="43">
        <f>E13*11.16/200</f>
        <v>11.16</v>
      </c>
      <c r="K13" s="30"/>
    </row>
    <row r="14" spans="1:11" ht="15.75" x14ac:dyDescent="0.25">
      <c r="A14" s="1"/>
      <c r="B14" s="13" t="s">
        <v>23</v>
      </c>
      <c r="C14" s="36" t="s">
        <v>28</v>
      </c>
      <c r="D14" s="58" t="s">
        <v>43</v>
      </c>
      <c r="E14" s="42">
        <v>105</v>
      </c>
      <c r="F14" s="53">
        <v>75.53</v>
      </c>
      <c r="G14" s="46">
        <f>E14*175/90</f>
        <v>204.16666666666666</v>
      </c>
      <c r="H14" s="45">
        <f>E14*11.7/90</f>
        <v>13.65</v>
      </c>
      <c r="I14" s="45">
        <f>E14*11.61/90</f>
        <v>13.545</v>
      </c>
      <c r="J14" s="45">
        <f>E14*5.76/90</f>
        <v>6.72</v>
      </c>
      <c r="K14" s="30"/>
    </row>
    <row r="15" spans="1:11" ht="15.75" x14ac:dyDescent="0.25">
      <c r="A15" s="1"/>
      <c r="B15" s="13" t="s">
        <v>16</v>
      </c>
      <c r="C15" s="56" t="s">
        <v>29</v>
      </c>
      <c r="D15" s="58" t="s">
        <v>32</v>
      </c>
      <c r="E15" s="54">
        <v>150</v>
      </c>
      <c r="F15" s="53">
        <v>12.56</v>
      </c>
      <c r="G15" s="54">
        <f>E15*144/150</f>
        <v>144</v>
      </c>
      <c r="H15" s="54">
        <f>E15*2.5/150</f>
        <v>2.5</v>
      </c>
      <c r="I15" s="54">
        <f>E15*4/150</f>
        <v>4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30</v>
      </c>
      <c r="D16" s="25" t="s">
        <v>33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25</v>
      </c>
      <c r="C17" s="36" t="s">
        <v>21</v>
      </c>
      <c r="D17" s="74" t="s">
        <v>42</v>
      </c>
      <c r="E17" s="54">
        <v>45</v>
      </c>
      <c r="F17" s="55">
        <v>5.76</v>
      </c>
      <c r="G17" s="54">
        <f>E17*70.14/30</f>
        <v>105.21000000000001</v>
      </c>
      <c r="H17" s="54">
        <f>E17*2.37/30</f>
        <v>3.5550000000000002</v>
      </c>
      <c r="I17" s="54">
        <f>E17*0.3/30</f>
        <v>0.45</v>
      </c>
      <c r="J17" s="54">
        <f>E17*14.49/30</f>
        <v>21.734999999999999</v>
      </c>
      <c r="K17" s="30"/>
    </row>
    <row r="18" spans="1:11" ht="15.75" x14ac:dyDescent="0.25">
      <c r="A18" s="1"/>
      <c r="B18" s="24" t="s">
        <v>24</v>
      </c>
      <c r="C18" s="36" t="s">
        <v>21</v>
      </c>
      <c r="D18" s="33" t="s">
        <v>22</v>
      </c>
      <c r="E18" s="54">
        <v>46</v>
      </c>
      <c r="F18" s="55">
        <v>5.45</v>
      </c>
      <c r="G18" s="54">
        <f>E18*68.97/30</f>
        <v>105.75399999999999</v>
      </c>
      <c r="H18" s="54">
        <f>E18*1.68/30</f>
        <v>2.5760000000000001</v>
      </c>
      <c r="I18" s="54">
        <f>E18*0.33/30</f>
        <v>0.50600000000000001</v>
      </c>
      <c r="J18" s="54">
        <f>E18*14.82/30</f>
        <v>22.724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841</v>
      </c>
      <c r="F20" s="51">
        <f>F12+F13+F14+F15+F16+F17+F18</f>
        <v>145.04999999999998</v>
      </c>
      <c r="G20" s="51">
        <f t="shared" ref="G20:J20" si="1">G12+G13+G14+G15+G16+G17+G18</f>
        <v>901.42733333333331</v>
      </c>
      <c r="H20" s="51">
        <f t="shared" si="1"/>
        <v>30.441000000000003</v>
      </c>
      <c r="I20" s="51">
        <f t="shared" si="1"/>
        <v>32.114333333333335</v>
      </c>
      <c r="J20" s="51">
        <f t="shared" si="1"/>
        <v>122.414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