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F20" i="1" l="1"/>
  <c r="F10" i="1"/>
  <c r="G9" i="1" l="1"/>
  <c r="I16" i="1" l="1"/>
  <c r="J14" i="1"/>
  <c r="I14" i="1"/>
  <c r="H14" i="1"/>
  <c r="G14" i="1"/>
  <c r="E10" i="1" l="1"/>
  <c r="J9" i="1"/>
  <c r="I9" i="1"/>
  <c r="H9" i="1"/>
  <c r="J16" i="1" l="1"/>
  <c r="H16" i="1"/>
  <c r="G16" i="1"/>
  <c r="J15" i="1"/>
  <c r="I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<sst xmlns="http://schemas.openxmlformats.org/spreadsheetml/2006/main" count="51" uniqueCount="42">
  <si>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</si>
  <si>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</si>
  <si>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</si>
  <si>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</si>
  <si>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</si>
  <si>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</si>
  <si>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</si>
  <si>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</si>
  <si>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</si>
  <si>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</si>
  <si>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</si>
  <si>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</si>
  <si>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</si>
  <si>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</si>
  <si>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</si>
  <si>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</si>
  <si>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</si>
  <si>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</si>
  <si>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</si>
  <si>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</si>
  <si>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</si>
  <si>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</si>
  <si>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</si>
  <si>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</si>
  <si>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</si>
  <si>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</si>
  <si>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</si>
  <si>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</si>
  <si>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</si>
  <si>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</si>
  <si>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</si>
  <si>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</si>
  <si>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</si>
  <si>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</si>
  <si>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</si>
  <si>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</si>
  <si>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</si>
  <si>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</si>
  <si>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</si>
  <si>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</si>
  <si>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22/2</t>
  </si>
  <si>
    <t>36/81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</si>
</sst>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2" fontId="11" fillId="0" borderId="1" xfId="5" applyNumberFormat="1" applyFont="1" applyFill="1" applyBorder="1" applyAlignment="1" applyProtection="1">
      <alignment horizontal="left"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1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70">
        <v>45945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6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100</v>
      </c>
      <c r="F4" s="44">
        <v>68.13</v>
      </c>
      <c r="G4" s="46">
        <f>E4*198/90</f>
        <v>220</v>
      </c>
      <c r="H4" s="38">
        <f>E4*17.19/90</f>
        <v>19.100000000000001</v>
      </c>
      <c r="I4" s="38">
        <f>E4*14.31/90</f>
        <v>15.9</v>
      </c>
      <c r="J4" s="38">
        <f>E4*0.18/90</f>
        <v>0.2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E5*178/150</f>
        <v>178</v>
      </c>
      <c r="H5" s="38">
        <f>E5*5.3/150</f>
        <v>5.3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5" t="s">
        <v>29</v>
      </c>
      <c r="C7" s="35" t="s">
        <v>25</v>
      </c>
      <c r="D7" s="56" t="s">
        <v>39</v>
      </c>
      <c r="E7" s="37">
        <v>45</v>
      </c>
      <c r="F7" s="42">
        <v>5.76</v>
      </c>
      <c r="G7" s="47">
        <f>E7*70.14/30</f>
        <v>105.21000000000001</v>
      </c>
      <c r="H7" s="39">
        <f>E7*2.37/30</f>
        <v>3.5550000000000002</v>
      </c>
      <c r="I7" s="39">
        <f>E7*0.3/30</f>
        <v>0.45</v>
      </c>
      <c r="J7" s="39">
        <f>E7*14.49/30</f>
        <v>21.734999999999999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53</v>
      </c>
      <c r="F8" s="43">
        <v>6.28</v>
      </c>
      <c r="G8" s="47">
        <f>E8*68.97/30</f>
        <v>121.84699999999999</v>
      </c>
      <c r="H8" s="39">
        <f>E8*1.68/30</f>
        <v>2.9679999999999995</v>
      </c>
      <c r="I8" s="39">
        <f>E8*0.33/30</f>
        <v>0.58300000000000007</v>
      </c>
      <c r="J8" s="39">
        <f>E8*14.82/30</f>
        <v>26.182000000000002</v>
      </c>
    </row>
    <row r="9" spans="1:11" ht="32.25" thickBot="1" x14ac:dyDescent="0.3">
      <c r="A9" s="74"/>
      <c r="B9" s="64"/>
      <c r="C9" s="35">
        <v>44409</v>
      </c>
      <c r="D9" s="62" t="s">
        <v>38</v>
      </c>
      <c r="E9" s="40">
        <v>70</v>
      </c>
      <c r="F9" s="54">
        <v>12.02</v>
      </c>
      <c r="G9" s="54">
        <f>E9*128/100</f>
        <v>89.6</v>
      </c>
      <c r="H9" s="63">
        <f>E9*2.5/100</f>
        <v>1.75</v>
      </c>
      <c r="I9" s="63">
        <f>E9*10/100</f>
        <v>7</v>
      </c>
      <c r="J9" s="63">
        <f>E9*7.08/100</f>
        <v>4.9560000000000004</v>
      </c>
    </row>
    <row r="10" spans="1:11" ht="15.75" x14ac:dyDescent="0.25">
      <c r="A10" s="74"/>
      <c r="B10" s="23"/>
      <c r="C10" s="32"/>
      <c r="D10" s="22"/>
      <c r="E10" s="36">
        <f>E4+E5+E6+E7+E8+E9</f>
        <v>618</v>
      </c>
      <c r="F10" s="36">
        <f>F4+F5+F6+F7+F8+F9-0.01</f>
        <v>125.03999999999998</v>
      </c>
      <c r="G10" s="36">
        <f t="shared" ref="G10:J10" si="0">G4+G5+G6+G7+G8+G9</f>
        <v>849.65700000000004</v>
      </c>
      <c r="H10" s="36">
        <f t="shared" si="0"/>
        <v>36.273000000000003</v>
      </c>
      <c r="I10" s="36">
        <f t="shared" si="0"/>
        <v>30.232999999999997</v>
      </c>
      <c r="J10" s="36">
        <f>J4+J5+J6+J7+J8+J9+0.01</f>
        <v>108.28300000000002</v>
      </c>
    </row>
    <row r="11" spans="1:11" x14ac:dyDescent="0.25">
      <c r="A11" s="1" t="s">
        <v>12</v>
      </c>
      <c r="B11" s="24"/>
      <c r="C11" s="67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8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11.07</v>
      </c>
      <c r="G13" s="52">
        <f>E13*183.84/60</f>
        <v>183.84</v>
      </c>
      <c r="H13" s="50">
        <f>E13*3.24/60</f>
        <v>3.24</v>
      </c>
      <c r="I13" s="50">
        <f>E13*7.76/60</f>
        <v>7.76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40</v>
      </c>
      <c r="D14" s="60" t="s">
        <v>36</v>
      </c>
      <c r="E14" s="48">
        <v>200</v>
      </c>
      <c r="F14" s="54">
        <v>21.88</v>
      </c>
      <c r="G14" s="52">
        <f>E14*66/200</f>
        <v>66</v>
      </c>
      <c r="H14" s="50">
        <f>E14*1.9/200</f>
        <v>1.9</v>
      </c>
      <c r="I14" s="50">
        <f>E14*3.8/200</f>
        <v>3.8</v>
      </c>
      <c r="J14" s="50">
        <f>E14*6.1/200</f>
        <v>6.1</v>
      </c>
      <c r="K14" s="28"/>
    </row>
    <row r="15" spans="1:11" ht="15.75" x14ac:dyDescent="0.25">
      <c r="A15" s="1"/>
      <c r="B15" s="13" t="s">
        <v>21</v>
      </c>
      <c r="C15" s="35" t="s">
        <v>41</v>
      </c>
      <c r="D15" s="60" t="s">
        <v>22</v>
      </c>
      <c r="E15" s="48">
        <v>105</v>
      </c>
      <c r="F15" s="54">
        <v>72.64</v>
      </c>
      <c r="G15" s="53">
        <f>E15*207.7/90</f>
        <v>242.31666666666666</v>
      </c>
      <c r="H15" s="51">
        <f>E15*11.6/90</f>
        <v>13.533333333333333</v>
      </c>
      <c r="I15" s="51">
        <f>E15*12.1/90</f>
        <v>14.116666666666667</v>
      </c>
      <c r="J15" s="51">
        <f>E15*13.1/90</f>
        <v>15.283333333333333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17.079999999999998</v>
      </c>
      <c r="G16" s="52">
        <f>E16*87/150</f>
        <v>87</v>
      </c>
      <c r="H16" s="50">
        <f>E16*3.25/150</f>
        <v>3.25</v>
      </c>
      <c r="I16" s="50">
        <f>E16*2.8/150</f>
        <v>2.8</v>
      </c>
      <c r="J16" s="50">
        <f>E16*11.9/150</f>
        <v>11.9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39</v>
      </c>
      <c r="E18" s="40">
        <v>48</v>
      </c>
      <c r="F18" s="55">
        <v>6.14</v>
      </c>
      <c r="G18" s="54">
        <f>E18*70.14/30</f>
        <v>112.224</v>
      </c>
      <c r="H18" s="41">
        <f>E18*2.37/30</f>
        <v>3.7920000000000003</v>
      </c>
      <c r="I18" s="41">
        <f>E18*0.3/30</f>
        <v>0.47999999999999993</v>
      </c>
      <c r="J18" s="41">
        <f>E18*14.49/30</f>
        <v>23.184000000000001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31</v>
      </c>
      <c r="F19" s="54">
        <v>3.67</v>
      </c>
      <c r="G19" s="54">
        <f>E19*68.97/30</f>
        <v>71.269000000000005</v>
      </c>
      <c r="H19" s="41">
        <f>E19*1.68/30</f>
        <v>1.736</v>
      </c>
      <c r="I19" s="41">
        <f>E19*0.33/30</f>
        <v>0.34100000000000003</v>
      </c>
      <c r="J19" s="41">
        <f>E19*14.82/30</f>
        <v>15.314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794</v>
      </c>
      <c r="F20" s="36">
        <f>F13+F14+F15+F16+F17+F18+F19+0.03</f>
        <v>145.04999999999998</v>
      </c>
      <c r="G20" s="36">
        <f t="shared" ref="G20:J20" si="1">G13+G14+G15+G16+G17+G18+G19</f>
        <v>810.64966666666669</v>
      </c>
      <c r="H20" s="36">
        <f t="shared" si="1"/>
        <v>27.451333333333334</v>
      </c>
      <c r="I20" s="36">
        <f t="shared" si="1"/>
        <v>29.297666666666668</v>
      </c>
      <c r="J20" s="36">
        <f t="shared" si="1"/>
        <v>109.04133333333331</v>
      </c>
    </row>
    <row r="21" spans="1:11" ht="15.75" thickBot="1" x14ac:dyDescent="0.3">
      <c r="A21" s="2"/>
      <c r="B21" s="3"/>
      <c r="C21" s="69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