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ст 14 7-11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  <c r="F9" i="1" l="1"/>
  <c r="J13" i="1" l="1"/>
  <c r="J12" i="1"/>
  <c r="I13" i="1"/>
  <c r="H13" i="1"/>
  <c r="H12" i="1"/>
  <c r="G13" i="1"/>
  <c r="G12" i="1"/>
  <c r="J4" i="1"/>
  <c r="I5" i="1"/>
  <c r="J14" i="1" l="1"/>
  <c r="I14" i="1"/>
  <c r="H14" i="1"/>
  <c r="G14" i="1"/>
  <c r="I12" i="1"/>
  <c r="J17" i="1"/>
  <c r="I17" i="1"/>
  <c r="H17" i="1"/>
  <c r="G17" i="1"/>
  <c r="J16" i="1"/>
  <c r="I16" i="1"/>
  <c r="H16" i="1"/>
  <c r="G16" i="1"/>
  <c r="J8" i="1"/>
  <c r="I8" i="1"/>
  <c r="H8" i="1"/>
  <c r="G8" i="1"/>
  <c r="J7" i="1"/>
  <c r="I7" i="1"/>
  <c r="H7" i="1"/>
  <c r="G7" i="1"/>
  <c r="J5" i="1"/>
  <c r="J9" i="1" s="1"/>
  <c r="H5" i="1"/>
  <c r="G5" i="1"/>
  <c r="I4" i="1"/>
  <c r="H4" i="1"/>
  <c r="G4" i="1"/>
  <c r="E9" i="1"/>
  <c r="G9" i="1" l="1"/>
  <c r="I9" i="1"/>
  <c r="H9" i="1"/>
  <c r="E19" i="1"/>
  <c r="J19" i="1" l="1"/>
  <c r="I19" i="1"/>
  <c r="G19" i="1"/>
  <c r="H19" i="1"/>
</calcChain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<sst xmlns="http://schemas.openxmlformats.org/spreadsheetml/2006/main" count="48" uniqueCount="41">
  <si>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</si>
  <si>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</si>
  <si>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</si>
  <si>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</si>
  <si>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</si>
  <si>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</si>
  <si>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</si>
  <si>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</si>
  <si>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</si>
  <si>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</si>
  <si>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</si>
  <si>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</si>
  <si>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</si>
  <si>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</si>
  <si>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</si>
  <si>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</si>
  <si>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</si>
  <si>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</si>
  <si>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</si>
  <si>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</si>
  <si>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</si>
  <si>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</si>
  <si>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>2 блюдо</t>
  </si>
  <si>
    <t>хлеб черн.</t>
  </si>
  <si>
    <t>Суфле "Рыбка"</t>
  </si>
  <si>
    <t>23</t>
  </si>
  <si>
    <t>44258</t>
  </si>
  <si>
    <t>44357</t>
  </si>
  <si>
    <t>хлеб бел.</t>
  </si>
  <si>
    <t>32.1</t>
  </si>
  <si>
    <t>948</t>
  </si>
  <si>
    <t>Картофельное пюре</t>
  </si>
  <si>
    <t>Компот из сухофруктов</t>
  </si>
  <si>
    <t>Салат из отварной свеклы с растительным маслом</t>
  </si>
  <si>
    <t>Плов</t>
  </si>
  <si>
    <t>Кисель из ягод</t>
  </si>
  <si>
    <t>Хлеб ржано-пшеничный</t>
  </si>
  <si>
    <t>Хлеб пшеничный  витаминизированный</t>
  </si>
  <si>
    <t>Хлеб пшеничный витаминизированный</t>
  </si>
  <si>
    <t>Суп из овощей со сметаной, мясом и зеленью</t>
  </si>
  <si>
    <t>20.2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</si>
</sst>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  <xf numFmtId="0" fontId="2" fillId="0" borderId="0"/>
  </cellStyleXfs>
  <cellXfs count="74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6" fillId="0" borderId="5" xfId="5" applyBorder="1"/>
    <xf numFmtId="0" fontId="6" fillId="0" borderId="1" xfId="5" applyBorder="1"/>
    <xf numFmtId="0" fontId="6" fillId="3" borderId="1" xfId="5" applyFill="1" applyBorder="1" applyProtection="1">
      <protection locked="0"/>
    </xf>
    <xf numFmtId="0" fontId="6" fillId="3" borderId="1" xfId="5" applyFill="1" applyBorder="1" applyAlignment="1" applyProtection="1">
      <alignment wrapText="1"/>
      <protection locked="0"/>
    </xf>
    <xf numFmtId="1" fontId="6" fillId="3" borderId="1" xfId="5" applyNumberFormat="1" applyFill="1" applyBorder="1" applyProtection="1">
      <protection locked="0"/>
    </xf>
    <xf numFmtId="2" fontId="6" fillId="3" borderId="1" xfId="5" applyNumberFormat="1" applyFill="1" applyBorder="1" applyProtection="1">
      <protection locked="0"/>
    </xf>
    <xf numFmtId="0" fontId="6" fillId="3" borderId="9" xfId="5" applyFill="1" applyBorder="1" applyProtection="1"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1" fontId="6" fillId="3" borderId="7" xfId="5" applyNumberFormat="1" applyFill="1" applyBorder="1" applyProtection="1">
      <protection locked="0"/>
    </xf>
    <xf numFmtId="0" fontId="6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 wrapText="1"/>
    </xf>
    <xf numFmtId="49" fontId="7" fillId="4" borderId="1" xfId="7" applyNumberFormat="1" applyFont="1" applyFill="1" applyBorder="1" applyAlignment="1">
      <alignment horizontal="left" vertical="center"/>
    </xf>
    <xf numFmtId="49" fontId="7" fillId="2" borderId="1" xfId="7" applyNumberFormat="1" applyFont="1" applyFill="1" applyBorder="1" applyAlignment="1">
      <alignment horizontal="left" vertical="center"/>
    </xf>
    <xf numFmtId="0" fontId="7" fillId="4" borderId="1" xfId="7" applyFont="1" applyFill="1" applyBorder="1" applyAlignment="1">
      <alignment horizontal="left" vertical="center" wrapText="1"/>
    </xf>
    <xf numFmtId="2" fontId="5" fillId="4" borderId="0" xfId="7" applyNumberFormat="1" applyFont="1" applyFill="1" applyBorder="1" applyAlignment="1">
      <alignment horizontal="left" vertical="center"/>
    </xf>
    <xf numFmtId="2" fontId="5" fillId="0" borderId="0" xfId="7" applyNumberFormat="1" applyFont="1" applyBorder="1" applyAlignment="1">
      <alignment horizontal="left" vertical="center"/>
    </xf>
    <xf numFmtId="1" fontId="6" fillId="3" borderId="15" xfId="5" applyNumberFormat="1" applyFill="1" applyBorder="1" applyProtection="1">
      <protection locked="0"/>
    </xf>
    <xf numFmtId="1" fontId="6" fillId="3" borderId="16" xfId="5" applyNumberFormat="1" applyFill="1" applyBorder="1" applyProtection="1">
      <protection locked="0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vertical="center"/>
    </xf>
    <xf numFmtId="0" fontId="7" fillId="0" borderId="1" xfId="7" applyFont="1" applyFill="1" applyBorder="1" applyAlignment="1">
      <alignment horizontal="left" vertical="center" wrapText="1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7" fillId="0" borderId="14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4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 wrapText="1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4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4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5" fillId="0" borderId="1" xfId="8" applyNumberFormat="1" applyFont="1" applyBorder="1" applyAlignment="1">
      <alignment horizontal="left" vertical="center"/>
    </xf>
    <xf numFmtId="2" fontId="5" fillId="0" borderId="1" xfId="8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9" applyNumberFormat="1" applyFont="1" applyFill="1" applyBorder="1" applyAlignment="1">
      <alignment horizontal="left" vertical="center"/>
    </xf>
    <xf numFmtId="0" fontId="1" fillId="0" borderId="1" xfId="5" applyFont="1" applyBorder="1"/>
    <xf numFmtId="2" fontId="5" fillId="0" borderId="1" xfId="7" applyNumberFormat="1" applyFont="1" applyFill="1" applyBorder="1" applyAlignment="1">
      <alignment vertical="center"/>
    </xf>
    <xf numFmtId="49" fontId="5" fillId="0" borderId="1" xfId="7" applyNumberFormat="1" applyFont="1" applyFill="1" applyBorder="1" applyAlignment="1">
      <alignment horizontal="left" vertical="center"/>
    </xf>
    <xf numFmtId="0" fontId="5" fillId="0" borderId="1" xfId="7" applyFont="1" applyFill="1" applyBorder="1" applyAlignment="1">
      <alignment horizontal="left" vertical="center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10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Обычный 5 2" xfId="9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/>
      <c r="C1" s="71"/>
      <c r="D1" s="72"/>
      <c r="E1" t="s">
        <v>18</v>
      </c>
      <c r="F1" s="9"/>
      <c r="I1" t="s">
        <v>1</v>
      </c>
      <c r="J1" s="69">
        <v>45944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73" t="s">
        <v>10</v>
      </c>
      <c r="B4" s="12" t="s">
        <v>22</v>
      </c>
      <c r="C4" s="25" t="s">
        <v>25</v>
      </c>
      <c r="D4" s="26" t="s">
        <v>24</v>
      </c>
      <c r="E4" s="40">
        <v>100</v>
      </c>
      <c r="F4" s="43">
        <v>89.39</v>
      </c>
      <c r="G4" s="41">
        <f>E4*203.22/90</f>
        <v>225.8</v>
      </c>
      <c r="H4" s="47">
        <f>E4*12.6/90</f>
        <v>14</v>
      </c>
      <c r="I4" s="47">
        <f>E4*13.5/90</f>
        <v>15</v>
      </c>
      <c r="J4" s="47">
        <f>E4*8.67/100</f>
        <v>8.67</v>
      </c>
    </row>
    <row r="5" spans="1:11" ht="15.75" x14ac:dyDescent="0.25">
      <c r="A5" s="73"/>
      <c r="B5" s="13" t="s">
        <v>16</v>
      </c>
      <c r="C5" s="37" t="s">
        <v>26</v>
      </c>
      <c r="D5" s="34" t="s">
        <v>31</v>
      </c>
      <c r="E5" s="39">
        <v>150</v>
      </c>
      <c r="F5" s="42">
        <v>17.399999999999999</v>
      </c>
      <c r="G5" s="41">
        <f>E5*127.5/150</f>
        <v>127.5</v>
      </c>
      <c r="H5" s="48">
        <f>E5*3.17/150</f>
        <v>3.17</v>
      </c>
      <c r="I5" s="48">
        <f>E5*3.6/150</f>
        <v>3.6</v>
      </c>
      <c r="J5" s="48">
        <f>E5*20.4/150</f>
        <v>20.399999999999999</v>
      </c>
    </row>
    <row r="6" spans="1:11" ht="15.75" x14ac:dyDescent="0.25">
      <c r="A6" s="73"/>
      <c r="B6" s="13" t="s">
        <v>11</v>
      </c>
      <c r="C6" s="37" t="s">
        <v>27</v>
      </c>
      <c r="D6" s="56" t="s">
        <v>32</v>
      </c>
      <c r="E6" s="56">
        <v>200</v>
      </c>
      <c r="F6" s="58">
        <v>6.62</v>
      </c>
      <c r="G6" s="59">
        <v>84.1</v>
      </c>
      <c r="H6" s="57">
        <v>1</v>
      </c>
      <c r="I6" s="57">
        <v>0.1</v>
      </c>
      <c r="J6" s="57">
        <v>19.8</v>
      </c>
    </row>
    <row r="7" spans="1:11" ht="15.75" x14ac:dyDescent="0.25">
      <c r="A7" s="73"/>
      <c r="B7" s="65" t="s">
        <v>28</v>
      </c>
      <c r="C7" s="38" t="s">
        <v>21</v>
      </c>
      <c r="D7" s="66" t="s">
        <v>37</v>
      </c>
      <c r="E7" s="63">
        <v>52</v>
      </c>
      <c r="F7" s="64">
        <v>6.66</v>
      </c>
      <c r="G7" s="63">
        <f>E7*70.14/30</f>
        <v>121.57600000000001</v>
      </c>
      <c r="H7" s="63">
        <f>E7*2.37/30</f>
        <v>4.1080000000000005</v>
      </c>
      <c r="I7" s="63">
        <f>E7*0.3/30</f>
        <v>0.52</v>
      </c>
      <c r="J7" s="63">
        <f>E7*14.49/30</f>
        <v>25.116</v>
      </c>
    </row>
    <row r="8" spans="1:11" ht="16.5" thickBot="1" x14ac:dyDescent="0.3">
      <c r="A8" s="73"/>
      <c r="B8" s="13" t="s">
        <v>23</v>
      </c>
      <c r="C8" s="38" t="s">
        <v>21</v>
      </c>
      <c r="D8" s="66" t="s">
        <v>36</v>
      </c>
      <c r="E8" s="63">
        <v>42</v>
      </c>
      <c r="F8" s="64">
        <v>4.97</v>
      </c>
      <c r="G8" s="63">
        <f>E8*68.97/30</f>
        <v>96.557999999999993</v>
      </c>
      <c r="H8" s="63">
        <f>E8*1.68/30</f>
        <v>2.3519999999999999</v>
      </c>
      <c r="I8" s="63">
        <f>E8*0.33/30</f>
        <v>0.46200000000000002</v>
      </c>
      <c r="J8" s="63">
        <f>E8*14.82/30</f>
        <v>20.748000000000001</v>
      </c>
    </row>
    <row r="9" spans="1:11" ht="15.75" x14ac:dyDescent="0.25">
      <c r="A9" s="73"/>
      <c r="B9" s="12"/>
      <c r="C9" s="37"/>
      <c r="D9" s="56"/>
      <c r="E9" s="46">
        <f>E4+E5+E6+E7+E8</f>
        <v>544</v>
      </c>
      <c r="F9" s="46">
        <f>F4+F5+F6+F7+F8</f>
        <v>125.03999999999999</v>
      </c>
      <c r="G9" s="46">
        <f t="shared" ref="G9:I9" si="0">G4+G5+G6+G7+G8</f>
        <v>655.53399999999999</v>
      </c>
      <c r="H9" s="46">
        <f t="shared" si="0"/>
        <v>24.630000000000003</v>
      </c>
      <c r="I9" s="46">
        <f t="shared" si="0"/>
        <v>19.682000000000002</v>
      </c>
      <c r="J9" s="46">
        <f>SUM(J4:J8)</f>
        <v>94.734000000000009</v>
      </c>
    </row>
    <row r="10" spans="1:11" x14ac:dyDescent="0.25">
      <c r="A10" s="1" t="s">
        <v>12</v>
      </c>
      <c r="B10" s="23"/>
      <c r="C10" s="14"/>
      <c r="D10" s="15"/>
      <c r="E10" s="16"/>
      <c r="F10" s="17"/>
      <c r="G10" s="16"/>
      <c r="H10" s="16"/>
      <c r="I10" s="16"/>
      <c r="J10" s="22"/>
    </row>
    <row r="11" spans="1:11" ht="16.5" thickBot="1" x14ac:dyDescent="0.3">
      <c r="A11" s="2"/>
      <c r="B11" s="18"/>
      <c r="C11" s="18"/>
      <c r="D11" s="28"/>
      <c r="E11" s="19"/>
      <c r="F11" s="20"/>
      <c r="G11" s="19"/>
      <c r="H11" s="32"/>
      <c r="I11" s="32"/>
      <c r="J11" s="33"/>
    </row>
    <row r="12" spans="1:11" ht="31.5" x14ac:dyDescent="0.25">
      <c r="A12" s="1" t="s">
        <v>13</v>
      </c>
      <c r="B12" s="21" t="s">
        <v>14</v>
      </c>
      <c r="C12" s="27" t="s">
        <v>29</v>
      </c>
      <c r="D12" s="29" t="s">
        <v>33</v>
      </c>
      <c r="E12" s="50">
        <v>60</v>
      </c>
      <c r="F12" s="61">
        <v>5.35</v>
      </c>
      <c r="G12" s="45">
        <f>E12*52/60</f>
        <v>52</v>
      </c>
      <c r="H12" s="53">
        <f>E12*0.8/60</f>
        <v>0.8</v>
      </c>
      <c r="I12" s="53">
        <f>E12*3.6/60</f>
        <v>3.6</v>
      </c>
      <c r="J12" s="53">
        <f>E12*4.1/60</f>
        <v>4.0999999999999996</v>
      </c>
      <c r="K12" s="30"/>
    </row>
    <row r="13" spans="1:11" ht="31.5" x14ac:dyDescent="0.25">
      <c r="A13" s="1"/>
      <c r="B13" s="13" t="s">
        <v>15</v>
      </c>
      <c r="C13" s="67" t="s">
        <v>40</v>
      </c>
      <c r="D13" s="68" t="s">
        <v>39</v>
      </c>
      <c r="E13" s="49">
        <v>200</v>
      </c>
      <c r="F13" s="61">
        <v>30.31</v>
      </c>
      <c r="G13" s="44">
        <f>E13*91/200</f>
        <v>91</v>
      </c>
      <c r="H13" s="52">
        <f>E13*1.6/200</f>
        <v>1.6</v>
      </c>
      <c r="I13" s="52">
        <f>E13*5.5/200</f>
        <v>5.5</v>
      </c>
      <c r="J13" s="52">
        <f>E13*8.8/200</f>
        <v>8.8000000000000007</v>
      </c>
      <c r="K13" s="31"/>
    </row>
    <row r="14" spans="1:11" ht="15.75" x14ac:dyDescent="0.25">
      <c r="A14" s="1"/>
      <c r="B14" s="65" t="s">
        <v>22</v>
      </c>
      <c r="C14" s="38">
        <v>44294</v>
      </c>
      <c r="D14" s="36" t="s">
        <v>34</v>
      </c>
      <c r="E14" s="51">
        <v>205</v>
      </c>
      <c r="F14" s="62">
        <v>91.49</v>
      </c>
      <c r="G14" s="55">
        <f>E14*345.76/200</f>
        <v>354.404</v>
      </c>
      <c r="H14" s="54">
        <f>E14*14.8/200</f>
        <v>15.17</v>
      </c>
      <c r="I14" s="54">
        <f>E14*16.48/200</f>
        <v>16.891999999999999</v>
      </c>
      <c r="J14" s="54">
        <f>E14*34.56/200</f>
        <v>35.423999999999999</v>
      </c>
      <c r="K14" s="31"/>
    </row>
    <row r="15" spans="1:11" ht="15.75" x14ac:dyDescent="0.25">
      <c r="A15" s="1"/>
      <c r="B15" s="13" t="s">
        <v>17</v>
      </c>
      <c r="C15" s="37" t="s">
        <v>30</v>
      </c>
      <c r="D15" s="56" t="s">
        <v>35</v>
      </c>
      <c r="E15" s="51">
        <v>200</v>
      </c>
      <c r="F15" s="62">
        <v>5.38</v>
      </c>
      <c r="G15" s="55">
        <v>111</v>
      </c>
      <c r="H15" s="54">
        <v>0</v>
      </c>
      <c r="I15" s="54">
        <v>0</v>
      </c>
      <c r="J15" s="54">
        <v>27.8</v>
      </c>
      <c r="K15" s="31"/>
    </row>
    <row r="16" spans="1:11" ht="15.75" x14ac:dyDescent="0.25">
      <c r="A16" s="1"/>
      <c r="B16" s="13" t="s">
        <v>28</v>
      </c>
      <c r="C16" s="38" t="s">
        <v>21</v>
      </c>
      <c r="D16" s="66" t="s">
        <v>38</v>
      </c>
      <c r="E16" s="63">
        <v>57</v>
      </c>
      <c r="F16" s="64">
        <v>7.3</v>
      </c>
      <c r="G16" s="63">
        <f>E16*70.14/30</f>
        <v>133.26599999999999</v>
      </c>
      <c r="H16" s="63">
        <f>E16*2.37/30</f>
        <v>4.5030000000000001</v>
      </c>
      <c r="I16" s="63">
        <f>E16*0.3/30</f>
        <v>0.56999999999999995</v>
      </c>
      <c r="J16" s="63">
        <f>E16*14.49/30</f>
        <v>27.531000000000002</v>
      </c>
      <c r="K16" s="31"/>
    </row>
    <row r="17" spans="1:11" ht="15.75" x14ac:dyDescent="0.25">
      <c r="A17" s="1"/>
      <c r="B17" s="24" t="s">
        <v>23</v>
      </c>
      <c r="C17" s="38" t="s">
        <v>21</v>
      </c>
      <c r="D17" s="66" t="s">
        <v>36</v>
      </c>
      <c r="E17" s="63">
        <v>44</v>
      </c>
      <c r="F17" s="64">
        <v>5.21</v>
      </c>
      <c r="G17" s="63">
        <f>E17*68.97/30</f>
        <v>101.15599999999999</v>
      </c>
      <c r="H17" s="63">
        <f>E17*1.68/30</f>
        <v>2.464</v>
      </c>
      <c r="I17" s="63">
        <f>E17*0.33/30</f>
        <v>0.48400000000000004</v>
      </c>
      <c r="J17" s="63">
        <f>E17*14.82/30</f>
        <v>21.736000000000001</v>
      </c>
      <c r="K17" s="31"/>
    </row>
    <row r="18" spans="1:11" ht="15.75" x14ac:dyDescent="0.25">
      <c r="A18" s="1"/>
      <c r="B18" s="24"/>
      <c r="C18" s="38"/>
      <c r="D18" s="35"/>
      <c r="E18" s="57"/>
      <c r="F18" s="58"/>
      <c r="G18" s="57"/>
      <c r="H18" s="59"/>
      <c r="I18" s="59"/>
      <c r="J18" s="59"/>
      <c r="K18" s="31"/>
    </row>
    <row r="19" spans="1:11" ht="15.75" x14ac:dyDescent="0.25">
      <c r="A19" s="1"/>
      <c r="B19" s="24"/>
      <c r="C19" s="37"/>
      <c r="D19" s="36"/>
      <c r="E19" s="60">
        <f>E12+E13+E14+E15+E16+E17+E18</f>
        <v>766</v>
      </c>
      <c r="F19" s="60">
        <f>F12+F13+F14+F15+F16+F17+F18+0.01</f>
        <v>145.05000000000001</v>
      </c>
      <c r="G19" s="60">
        <f t="shared" ref="G19:J19" si="1">G12+G13+G14+G15+G16+G17+G18</f>
        <v>842.82599999999991</v>
      </c>
      <c r="H19" s="60">
        <f t="shared" si="1"/>
        <v>24.536999999999999</v>
      </c>
      <c r="I19" s="60">
        <f t="shared" si="1"/>
        <v>27.045999999999999</v>
      </c>
      <c r="J19" s="60">
        <f t="shared" si="1"/>
        <v>125.39100000000001</v>
      </c>
    </row>
    <row r="20" spans="1:11" ht="15.75" thickBot="1" x14ac:dyDescent="0.3">
      <c r="A20" s="2"/>
      <c r="B20" s="3"/>
      <c r="C20" s="3"/>
      <c r="D20" s="11"/>
      <c r="E20" s="7"/>
      <c r="F20" s="10"/>
      <c r="G20" s="7"/>
      <c r="H20" s="7"/>
      <c r="I20" s="7"/>
      <c r="J2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2025-10-09T10:27:06Z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