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F20" i="1"/>
  <c r="E20" i="1"/>
  <c r="I17" i="1"/>
  <c r="H17" i="1"/>
  <c r="G17" i="1"/>
  <c r="F17" i="1"/>
  <c r="I16" i="1"/>
  <c r="H16" i="1"/>
  <c r="G16" i="1"/>
  <c r="F16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I20" i="1" s="1"/>
  <c r="H11" i="1"/>
  <c r="H20" i="1" s="1"/>
  <c r="H21" i="1" s="1"/>
  <c r="G11" i="1"/>
  <c r="G20" i="1" s="1"/>
  <c r="G21" i="1" s="1"/>
  <c r="F11" i="1"/>
  <c r="J10" i="1"/>
  <c r="E10" i="1"/>
  <c r="I8" i="1"/>
  <c r="H8" i="1"/>
  <c r="G8" i="1"/>
  <c r="F8" i="1"/>
  <c r="I7" i="1"/>
  <c r="H7" i="1"/>
  <c r="G7" i="1"/>
  <c r="F7" i="1"/>
  <c r="I5" i="1"/>
  <c r="H5" i="1"/>
  <c r="G5" i="1"/>
  <c r="F5" i="1"/>
  <c r="I4" i="1"/>
  <c r="I10" i="1" s="1"/>
  <c r="H4" i="1"/>
  <c r="H10" i="1" s="1"/>
  <c r="G4" i="1"/>
  <c r="G10" i="1" s="1"/>
  <c r="F4" i="1"/>
  <c r="F10" i="1" s="1"/>
  <c r="I21" i="1" l="1"/>
  <c r="J21" i="1"/>
  <c r="E21" i="1"/>
  <c r="F2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<sst xmlns="http://schemas.openxmlformats.org/spreadsheetml/2006/main" count="43" uniqueCount="38">
  <si>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</si>
  <si>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</si>
  <si>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</si>
  <si>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</si>
  <si>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</si>
  <si>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</si>
  <si>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</si>
  <si>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</si>
  <si>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</si>
  <si>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</si>
  <si>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</si>
  <si>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</si>
  <si>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</si>
  <si>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</si>
  <si>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</si>
  <si>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</si>
  <si>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</si>
  <si>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напиток</t>
  </si>
  <si>
    <t>пром</t>
  </si>
  <si>
    <t>№ 2</t>
  </si>
  <si>
    <t>44533</t>
  </si>
  <si>
    <t>36,8</t>
  </si>
  <si>
    <t xml:space="preserve">хлеб </t>
  </si>
  <si>
    <t>Хлеб ржано-пшеничный</t>
  </si>
  <si>
    <t>4232</t>
  </si>
  <si>
    <t>Голень или бедро птицы отварное</t>
  </si>
  <si>
    <t>44387</t>
  </si>
  <si>
    <t>Чай ягодный</t>
  </si>
  <si>
    <t>Бутерброд с маслом</t>
  </si>
  <si>
    <t>Суп картофельный с макаронными изделиями и мясом</t>
  </si>
  <si>
    <t>Рис припущенный</t>
  </si>
  <si>
    <t>Компот из кураги и изюма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</si>
  <si>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</si>
  <si>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Тефтели мясные с рисом паровые</t>
  </si>
  <si>
    <t>Салат из огурцов и помидоров с маслом растительным и зеленью</t>
  </si>
  <si>
    <t>Хлеб пшеничный витаминизированный</t>
  </si>
  <si>
    <t>Блюда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</si>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</sst>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3" fillId="0" borderId="1" xfId="1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/>
    </xf>
    <xf numFmtId="2" fontId="5" fillId="0" borderId="14" xfId="2" applyNumberFormat="1" applyFont="1" applyFill="1" applyBorder="1" applyAlignment="1">
      <alignment horizontal="left" vertical="center"/>
    </xf>
    <xf numFmtId="2" fontId="6" fillId="3" borderId="2" xfId="0" applyNumberFormat="1" applyFont="1" applyFill="1" applyBorder="1" applyAlignment="1" applyProtection="1">
      <alignment horizontal="left" vertical="top" wrapText="1"/>
      <protection locked="0"/>
    </xf>
    <xf numFmtId="2" fontId="3" fillId="0" borderId="1" xfId="1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5" fillId="0" borderId="14" xfId="2" applyNumberFormat="1" applyFont="1" applyBorder="1" applyAlignment="1">
      <alignment horizontal="left" vertical="center"/>
    </xf>
    <xf numFmtId="2" fontId="4" fillId="0" borderId="1" xfId="1" applyNumberFormat="1" applyFont="1" applyBorder="1" applyAlignment="1">
      <alignment horizontal="left" vertical="center"/>
    </xf>
    <xf numFmtId="2" fontId="4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2" fontId="6" fillId="4" borderId="1" xfId="0" applyNumberFormat="1" applyFont="1" applyFill="1" applyBorder="1" applyAlignment="1">
      <alignment horizontal="left" vertical="top" wrapText="1"/>
    </xf>
    <xf numFmtId="2" fontId="6" fillId="4" borderId="2" xfId="0" applyNumberFormat="1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horizontal="left" vertical="center" wrapText="1"/>
    </xf>
    <xf numFmtId="2" fontId="4" fillId="5" borderId="1" xfId="1" applyNumberFormat="1" applyFont="1" applyFill="1" applyBorder="1" applyAlignment="1">
      <alignment horizontal="left" vertical="center"/>
    </xf>
    <xf numFmtId="2" fontId="5" fillId="5" borderId="14" xfId="2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left" vertical="center"/>
    </xf>
    <xf numFmtId="2" fontId="3" fillId="0" borderId="1" xfId="1" applyNumberFormat="1" applyFont="1" applyBorder="1" applyAlignment="1">
      <alignment vertical="center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2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2" fontId="6" fillId="4" borderId="9" xfId="0" applyNumberFormat="1" applyFont="1" applyFill="1" applyBorder="1" applyAlignment="1">
      <alignment horizontal="left" vertical="top" wrapText="1"/>
    </xf>
    <xf numFmtId="2" fontId="6" fillId="4" borderId="15" xfId="0" applyNumberFormat="1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3" sqref="J3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</cols>
  <sheetData>
    <row r="1" spans="1:10" x14ac:dyDescent="0.25">
      <c r="A1" t="s">
        <v>0</v>
      </c>
      <c r="B1" s="44" t="s">
        <v>19</v>
      </c>
      <c r="C1" s="45"/>
      <c r="D1" s="46"/>
      <c r="E1" t="s">
        <v>14</v>
      </c>
      <c r="F1" s="10"/>
      <c r="I1" t="s">
        <v>1</v>
      </c>
    </row>
    <row r="2" spans="1:10" ht="7.5" customHeight="1" thickBot="1" x14ac:dyDescent="0.3"/>
    <row r="3" spans="1:10" ht="23.25" thickBot="1" x14ac:dyDescent="0.3">
      <c r="A3" s="8" t="s">
        <v>2</v>
      </c>
      <c r="B3" s="9" t="s">
        <v>3</v>
      </c>
      <c r="C3" s="9" t="s">
        <v>16</v>
      </c>
      <c r="D3" s="42" t="s">
        <v>36</v>
      </c>
      <c r="E3" s="42" t="s">
        <v>37</v>
      </c>
      <c r="F3" s="42" t="s">
        <v>6</v>
      </c>
      <c r="G3" s="42" t="s">
        <v>7</v>
      </c>
      <c r="H3" s="42" t="s">
        <v>8</v>
      </c>
      <c r="I3" s="42" t="s">
        <v>5</v>
      </c>
      <c r="J3" s="43" t="s">
        <v>4</v>
      </c>
    </row>
    <row r="4" spans="1:10" ht="16.5" thickBot="1" x14ac:dyDescent="0.3">
      <c r="A4" s="2" t="s">
        <v>9</v>
      </c>
      <c r="B4" s="3" t="s">
        <v>10</v>
      </c>
      <c r="C4" s="10" t="s">
        <v>20</v>
      </c>
      <c r="D4" s="17" t="s">
        <v>32</v>
      </c>
      <c r="E4" s="18">
        <v>180</v>
      </c>
      <c r="F4" s="19">
        <f>E4*3.25/150</f>
        <v>3.9</v>
      </c>
      <c r="G4" s="19">
        <f>E4*2.85/150</f>
        <v>3.42</v>
      </c>
      <c r="H4" s="19">
        <f>E4*11.9/150</f>
        <v>14.28</v>
      </c>
      <c r="I4" s="19">
        <f>E4*87/150</f>
        <v>104.4</v>
      </c>
      <c r="J4" s="20">
        <v>20.16</v>
      </c>
    </row>
    <row r="5" spans="1:10" ht="16.5" thickBot="1" x14ac:dyDescent="0.3">
      <c r="A5" s="4"/>
      <c r="B5" s="7"/>
      <c r="C5" s="10" t="s">
        <v>21</v>
      </c>
      <c r="D5" s="21" t="s">
        <v>33</v>
      </c>
      <c r="E5" s="22">
        <v>100</v>
      </c>
      <c r="F5" s="23">
        <f>E5*11.6/90</f>
        <v>12.888888888888889</v>
      </c>
      <c r="G5" s="23">
        <f>E5*12.1/90</f>
        <v>13.444444444444445</v>
      </c>
      <c r="H5" s="23">
        <f>E5*13.1/90</f>
        <v>14.555555555555555</v>
      </c>
      <c r="I5" s="23">
        <f>E5*207.7/90</f>
        <v>230.77777777777777</v>
      </c>
      <c r="J5" s="20">
        <v>90.42</v>
      </c>
    </row>
    <row r="6" spans="1:10" ht="16.5" thickBot="1" x14ac:dyDescent="0.3">
      <c r="A6" s="4"/>
      <c r="B6" s="1" t="s">
        <v>17</v>
      </c>
      <c r="C6" s="11"/>
      <c r="D6" s="17" t="s">
        <v>27</v>
      </c>
      <c r="E6" s="24">
        <v>200</v>
      </c>
      <c r="F6" s="23">
        <v>0.3</v>
      </c>
      <c r="G6" s="23">
        <v>0.1</v>
      </c>
      <c r="H6" s="23">
        <v>18.899999999999999</v>
      </c>
      <c r="I6" s="23">
        <v>77.7</v>
      </c>
      <c r="J6" s="20">
        <v>8.73</v>
      </c>
    </row>
    <row r="7" spans="1:10" ht="16.5" thickBot="1" x14ac:dyDescent="0.3">
      <c r="A7" s="4"/>
      <c r="B7" s="1"/>
      <c r="C7" s="11">
        <v>44240</v>
      </c>
      <c r="D7" s="21" t="s">
        <v>28</v>
      </c>
      <c r="E7" s="25">
        <v>50</v>
      </c>
      <c r="F7" s="19">
        <f>E7*3.2/50</f>
        <v>3.2</v>
      </c>
      <c r="G7" s="19">
        <f>E7*7.7/50</f>
        <v>7.7</v>
      </c>
      <c r="H7" s="19">
        <f>E7*19.5/50</f>
        <v>19.5</v>
      </c>
      <c r="I7" s="19">
        <f>E7*160/50</f>
        <v>160</v>
      </c>
      <c r="J7" s="20">
        <v>24.96</v>
      </c>
    </row>
    <row r="8" spans="1:10" ht="16.5" thickBot="1" x14ac:dyDescent="0.3">
      <c r="A8" s="4"/>
      <c r="B8" s="1" t="s">
        <v>15</v>
      </c>
      <c r="C8" s="14" t="s">
        <v>18</v>
      </c>
      <c r="D8" s="26" t="s">
        <v>23</v>
      </c>
      <c r="E8" s="22">
        <v>30</v>
      </c>
      <c r="F8" s="23">
        <f>E8*1.68/30</f>
        <v>1.68</v>
      </c>
      <c r="G8" s="23">
        <f>E8*0.33/30</f>
        <v>0.33</v>
      </c>
      <c r="H8" s="23">
        <f>E8*14.82/30</f>
        <v>14.82</v>
      </c>
      <c r="I8" s="23">
        <f>E8*68.97/30</f>
        <v>68.97</v>
      </c>
      <c r="J8" s="20">
        <v>3.55</v>
      </c>
    </row>
    <row r="9" spans="1:10" ht="16.5" thickBot="1" x14ac:dyDescent="0.3">
      <c r="A9" s="5"/>
      <c r="B9" s="6"/>
      <c r="C9" s="12"/>
      <c r="D9" s="26"/>
      <c r="E9" s="22"/>
      <c r="F9" s="22"/>
      <c r="G9" s="22"/>
      <c r="H9" s="22"/>
      <c r="I9" s="22"/>
      <c r="J9" s="20"/>
    </row>
    <row r="10" spans="1:10" ht="16.5" thickBot="1" x14ac:dyDescent="0.3">
      <c r="A10" s="4"/>
      <c r="B10" s="15"/>
      <c r="C10" s="16">
        <v>32.1</v>
      </c>
      <c r="D10" s="27"/>
      <c r="E10" s="28">
        <f t="shared" ref="E10:J10" si="0">SUM(E4:E9)</f>
        <v>560</v>
      </c>
      <c r="F10" s="28">
        <f t="shared" si="0"/>
        <v>21.968888888888888</v>
      </c>
      <c r="G10" s="28">
        <f t="shared" si="0"/>
        <v>24.994444444444444</v>
      </c>
      <c r="H10" s="28">
        <f t="shared" si="0"/>
        <v>82.055555555555543</v>
      </c>
      <c r="I10" s="28">
        <f t="shared" si="0"/>
        <v>641.84777777777776</v>
      </c>
      <c r="J10" s="29">
        <f t="shared" si="0"/>
        <v>147.82000000000002</v>
      </c>
    </row>
    <row r="11" spans="1:10" ht="32.25" thickBot="1" x14ac:dyDescent="0.3">
      <c r="A11" s="4" t="s">
        <v>11</v>
      </c>
      <c r="B11" s="7" t="s">
        <v>12</v>
      </c>
      <c r="C11" s="13">
        <v>44376</v>
      </c>
      <c r="D11" s="30" t="s">
        <v>34</v>
      </c>
      <c r="E11" s="31">
        <v>100</v>
      </c>
      <c r="F11" s="32">
        <f>E11*0.7/60</f>
        <v>1.1666666666666667</v>
      </c>
      <c r="G11" s="32">
        <f>E11*3.6/60</f>
        <v>6</v>
      </c>
      <c r="H11" s="32">
        <f>E11*9.7/60</f>
        <v>16.166666666666664</v>
      </c>
      <c r="I11" s="32">
        <f>E11*74/60</f>
        <v>123.33333333333333</v>
      </c>
      <c r="J11" s="20">
        <v>43.91</v>
      </c>
    </row>
    <row r="12" spans="1:10" ht="32.25" thickBot="1" x14ac:dyDescent="0.3">
      <c r="A12" s="4"/>
      <c r="B12" s="7"/>
      <c r="C12" s="13"/>
      <c r="D12" s="33" t="s">
        <v>29</v>
      </c>
      <c r="E12" s="34">
        <v>250</v>
      </c>
      <c r="F12" s="19">
        <f>E12*3.6/200</f>
        <v>4.5</v>
      </c>
      <c r="G12" s="19">
        <f>E12*4.1/200</f>
        <v>5.125</v>
      </c>
      <c r="H12" s="19">
        <f>E12*24.7/200</f>
        <v>30.875</v>
      </c>
      <c r="I12" s="19">
        <f>E12*151/200</f>
        <v>188.75</v>
      </c>
      <c r="J12" s="20">
        <v>22.11</v>
      </c>
    </row>
    <row r="13" spans="1:10" ht="16.5" thickBot="1" x14ac:dyDescent="0.3">
      <c r="A13" s="4"/>
      <c r="B13" s="1" t="s">
        <v>13</v>
      </c>
      <c r="C13" s="10" t="s">
        <v>24</v>
      </c>
      <c r="D13" s="17" t="s">
        <v>25</v>
      </c>
      <c r="E13" s="22">
        <v>100</v>
      </c>
      <c r="F13" s="23">
        <f>E13*17.19/90</f>
        <v>19.100000000000001</v>
      </c>
      <c r="G13" s="23">
        <f>E13*14.31/90</f>
        <v>15.9</v>
      </c>
      <c r="H13" s="23">
        <f>E13*0.18/90</f>
        <v>0.2</v>
      </c>
      <c r="I13" s="23">
        <f>E13*198/90</f>
        <v>220</v>
      </c>
      <c r="J13" s="20">
        <v>66.77</v>
      </c>
    </row>
    <row r="14" spans="1:10" ht="16.5" thickBot="1" x14ac:dyDescent="0.3">
      <c r="A14" s="4"/>
      <c r="B14" s="1" t="s">
        <v>17</v>
      </c>
      <c r="C14" s="10" t="s">
        <v>26</v>
      </c>
      <c r="D14" s="21" t="s">
        <v>30</v>
      </c>
      <c r="E14" s="24">
        <v>180</v>
      </c>
      <c r="F14" s="23">
        <f>E14*3.67/150</f>
        <v>4.4039999999999999</v>
      </c>
      <c r="G14" s="23">
        <f>E14*5.42/150</f>
        <v>6.5040000000000004</v>
      </c>
      <c r="H14" s="23">
        <f>E14*36.67/150</f>
        <v>44.004000000000005</v>
      </c>
      <c r="I14" s="23">
        <f>E14*210.11/150</f>
        <v>252.13200000000003</v>
      </c>
      <c r="J14" s="20">
        <v>12.58</v>
      </c>
    </row>
    <row r="15" spans="1:10" ht="16.5" thickBot="1" x14ac:dyDescent="0.3">
      <c r="A15" s="4"/>
      <c r="B15" s="1" t="s">
        <v>22</v>
      </c>
      <c r="C15" s="11" t="s">
        <v>18</v>
      </c>
      <c r="D15" s="17" t="s">
        <v>31</v>
      </c>
      <c r="E15" s="24">
        <v>200</v>
      </c>
      <c r="F15" s="23">
        <v>0.7</v>
      </c>
      <c r="G15" s="23">
        <v>0</v>
      </c>
      <c r="H15" s="23">
        <v>21.1</v>
      </c>
      <c r="I15" s="23">
        <v>88</v>
      </c>
      <c r="J15" s="20">
        <v>12.49</v>
      </c>
    </row>
    <row r="16" spans="1:10" ht="16.5" thickBot="1" x14ac:dyDescent="0.3">
      <c r="A16" s="4"/>
      <c r="B16" s="1" t="s">
        <v>15</v>
      </c>
      <c r="C16" s="11" t="s">
        <v>18</v>
      </c>
      <c r="D16" s="26" t="s">
        <v>35</v>
      </c>
      <c r="E16" s="22">
        <v>30</v>
      </c>
      <c r="F16" s="23">
        <f>E16*2.37/30</f>
        <v>2.37</v>
      </c>
      <c r="G16" s="23">
        <f>E16*0.3/30</f>
        <v>0.3</v>
      </c>
      <c r="H16" s="23">
        <f>E16*14.49/30</f>
        <v>14.49</v>
      </c>
      <c r="I16" s="23">
        <f>E16*70.14/30</f>
        <v>70.14</v>
      </c>
      <c r="J16" s="20">
        <v>4.22</v>
      </c>
    </row>
    <row r="17" spans="1:10" ht="16.5" thickBot="1" x14ac:dyDescent="0.3">
      <c r="A17" s="5"/>
      <c r="B17" s="6"/>
      <c r="C17" s="12"/>
      <c r="D17" s="35" t="s">
        <v>23</v>
      </c>
      <c r="E17" s="22">
        <v>30</v>
      </c>
      <c r="F17" s="23">
        <f>E17*1.68/30</f>
        <v>1.68</v>
      </c>
      <c r="G17" s="23">
        <f>E17*0.33/30</f>
        <v>0.33</v>
      </c>
      <c r="H17" s="23">
        <f>E17*14.82/30</f>
        <v>14.82</v>
      </c>
      <c r="I17" s="23">
        <f>E17*68.97/30</f>
        <v>68.97</v>
      </c>
      <c r="J17" s="20">
        <v>4.97</v>
      </c>
    </row>
    <row r="18" spans="1:10" ht="15.75" x14ac:dyDescent="0.25">
      <c r="D18" s="36"/>
      <c r="E18" s="37"/>
      <c r="F18" s="37"/>
      <c r="G18" s="37"/>
      <c r="H18" s="37"/>
      <c r="I18" s="37"/>
      <c r="J18" s="20"/>
    </row>
    <row r="19" spans="1:10" ht="15.75" x14ac:dyDescent="0.25">
      <c r="D19" s="36"/>
      <c r="E19" s="37"/>
      <c r="F19" s="37"/>
      <c r="G19" s="37"/>
      <c r="H19" s="37"/>
      <c r="I19" s="37"/>
      <c r="J19" s="20"/>
    </row>
    <row r="20" spans="1:10" ht="15.75" x14ac:dyDescent="0.25">
      <c r="D20" s="38"/>
      <c r="E20" s="28">
        <f>SUM(E11:E19)</f>
        <v>890</v>
      </c>
      <c r="F20" s="28">
        <f t="shared" ref="F20:I20" si="1">SUM(F11:F19)</f>
        <v>33.920666666666669</v>
      </c>
      <c r="G20" s="28">
        <f t="shared" si="1"/>
        <v>34.158999999999992</v>
      </c>
      <c r="H20" s="28">
        <f t="shared" si="1"/>
        <v>141.65566666666666</v>
      </c>
      <c r="I20" s="28">
        <f t="shared" si="1"/>
        <v>1011.3253333333333</v>
      </c>
      <c r="J20" s="29">
        <f>SUM(J11:J19)</f>
        <v>167.05</v>
      </c>
    </row>
    <row r="21" spans="1:10" ht="16.5" thickBot="1" x14ac:dyDescent="0.3">
      <c r="D21" s="39"/>
      <c r="E21" s="40">
        <f>E10+E20</f>
        <v>1450</v>
      </c>
      <c r="F21" s="40">
        <f t="shared" ref="F21:J21" si="2">F10+F20</f>
        <v>55.88955555555556</v>
      </c>
      <c r="G21" s="40">
        <f t="shared" si="2"/>
        <v>59.153444444444432</v>
      </c>
      <c r="H21" s="40">
        <f t="shared" si="2"/>
        <v>223.7112222222222</v>
      </c>
      <c r="I21" s="40">
        <f t="shared" si="2"/>
        <v>1653.1731111111112</v>
      </c>
      <c r="J21" s="41">
        <f t="shared" si="2"/>
        <v>314.87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2025-10-03T09:27:25Z</dcterms:modified>
</cp:coreProperties>
</file>