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E20" i="1"/>
  <c r="I17" i="1"/>
  <c r="H17" i="1"/>
  <c r="G17" i="1"/>
  <c r="F17" i="1"/>
  <c r="I16" i="1"/>
  <c r="H16" i="1"/>
  <c r="G16" i="1"/>
  <c r="F16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I20" i="1" s="1"/>
  <c r="H11" i="1"/>
  <c r="H20" i="1" s="1"/>
  <c r="G11" i="1"/>
  <c r="G20" i="1" s="1"/>
  <c r="F11" i="1"/>
  <c r="F20" i="1" s="1"/>
  <c r="J10" i="1"/>
  <c r="E10" i="1"/>
  <c r="I7" i="1"/>
  <c r="H7" i="1"/>
  <c r="G7" i="1"/>
  <c r="F7" i="1"/>
  <c r="I5" i="1"/>
  <c r="H5" i="1"/>
  <c r="G5" i="1"/>
  <c r="F5" i="1"/>
  <c r="I4" i="1"/>
  <c r="I10" i="1" s="1"/>
  <c r="H4" i="1"/>
  <c r="H10" i="1" s="1"/>
  <c r="G4" i="1"/>
  <c r="G10" i="1" s="1"/>
  <c r="F4" i="1"/>
  <c r="F10" i="1" s="1"/>
</calcChain>
</file>

<file path=xl/sharedStrings.xml><?xml version="1.0" encoding="utf-8"?>
<sst xmlns="http://schemas.openxmlformats.org/spreadsheetml/2006/main" count="34" uniqueCount="30">
  <si>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</si>
  <si>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</si>
  <si>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</si>
  <si>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</si>
  <si>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</si>
  <si>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</si>
  <si>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</si>
  <si>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</si>
  <si>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</si>
  <si>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</si>
  <si>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Обед</t>
  </si>
  <si>
    <t>Отд./корп</t>
  </si>
  <si>
    <t>№ рец.</t>
  </si>
  <si>
    <t>Выход, г</t>
  </si>
  <si>
    <t>напиток</t>
  </si>
  <si>
    <t>пром</t>
  </si>
  <si>
    <t>№ 2</t>
  </si>
  <si>
    <t xml:space="preserve">хлеб </t>
  </si>
  <si>
    <t>Хлеб ржано-пшеничный</t>
  </si>
  <si>
    <t>4443</t>
  </si>
  <si>
    <t>44209</t>
  </si>
  <si>
    <t>Бутерброд с маслом</t>
  </si>
  <si>
    <t>Биточки из говядины паровые</t>
  </si>
  <si>
    <t>Макароны отварные</t>
  </si>
  <si>
    <t>Запеканка из творога с рисом со сгущенным молоком</t>
  </si>
  <si>
    <t>Чай каркаде</t>
  </si>
  <si>
    <t>Винегрет овощной</t>
  </si>
  <si>
    <t>Рассольник с крупой,  сметаной, мясом и зеленью</t>
  </si>
  <si>
    <t>Компот из свежих фруктов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</si>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</sst>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4" fillId="3" borderId="6" xfId="0" applyNumberFormat="1" applyFont="1" applyFill="1" applyBorder="1" applyAlignment="1" applyProtection="1">
      <alignment horizontal="left" vertical="top" wrapText="1"/>
      <protection locked="0"/>
    </xf>
    <xf numFmtId="2" fontId="4" fillId="3" borderId="1" xfId="0" applyNumberFormat="1" applyFont="1" applyFill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>
      <alignment vertical="top" wrapText="1"/>
    </xf>
    <xf numFmtId="2" fontId="4" fillId="5" borderId="1" xfId="0" applyNumberFormat="1" applyFont="1" applyFill="1" applyBorder="1" applyAlignment="1">
      <alignment horizontal="center" vertical="top" wrapText="1"/>
    </xf>
    <xf numFmtId="2" fontId="4" fillId="5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2" fontId="1" fillId="0" borderId="1" xfId="1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1" fillId="0" borderId="1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left" vertical="center" wrapText="1"/>
    </xf>
    <xf numFmtId="2" fontId="2" fillId="0" borderId="1" xfId="1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11</v>
      </c>
      <c r="F1" s="10"/>
      <c r="I1" t="s">
        <v>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</row>
    <row r="4" spans="1:10" ht="31.5" x14ac:dyDescent="0.25">
      <c r="A4" s="2" t="s">
        <v>9</v>
      </c>
      <c r="B4" s="3"/>
      <c r="C4" s="10" t="s">
        <v>19</v>
      </c>
      <c r="D4" s="16" t="s">
        <v>24</v>
      </c>
      <c r="E4" s="17">
        <v>230</v>
      </c>
      <c r="F4" s="17">
        <f>E4*30.42/180</f>
        <v>38.870000000000005</v>
      </c>
      <c r="G4" s="17">
        <f>E4*17.28/180</f>
        <v>22.080000000000002</v>
      </c>
      <c r="H4" s="17">
        <f>E4*23.76/180</f>
        <v>30.36</v>
      </c>
      <c r="I4" s="17">
        <f>E4*372.6/180</f>
        <v>476.1</v>
      </c>
      <c r="J4" s="18">
        <v>106.89</v>
      </c>
    </row>
    <row r="5" spans="1:10" ht="15.75" x14ac:dyDescent="0.25">
      <c r="A5" s="4"/>
      <c r="B5" s="7"/>
      <c r="C5" s="10" t="s">
        <v>20</v>
      </c>
      <c r="D5" s="16" t="s">
        <v>21</v>
      </c>
      <c r="E5" s="17">
        <v>70</v>
      </c>
      <c r="F5" s="17">
        <f>E5*4.67/70</f>
        <v>4.67</v>
      </c>
      <c r="G5" s="17">
        <f>E5*9.1/70</f>
        <v>9.1</v>
      </c>
      <c r="H5" s="17">
        <f>E5*28.35/70</f>
        <v>28.35</v>
      </c>
      <c r="I5" s="17">
        <f>E5*213.5/70</f>
        <v>213.5</v>
      </c>
      <c r="J5" s="19">
        <v>31.2</v>
      </c>
    </row>
    <row r="6" spans="1:10" ht="15.75" x14ac:dyDescent="0.25">
      <c r="A6" s="4"/>
      <c r="B6" s="1" t="s">
        <v>14</v>
      </c>
      <c r="C6" s="11">
        <v>27.1</v>
      </c>
      <c r="D6" s="16" t="s">
        <v>25</v>
      </c>
      <c r="E6" s="20">
        <v>200</v>
      </c>
      <c r="F6" s="17">
        <v>0.2</v>
      </c>
      <c r="G6" s="17">
        <v>0</v>
      </c>
      <c r="H6" s="17">
        <v>13.7</v>
      </c>
      <c r="I6" s="17">
        <v>56</v>
      </c>
      <c r="J6" s="19">
        <v>3.81</v>
      </c>
    </row>
    <row r="7" spans="1:10" ht="15.75" x14ac:dyDescent="0.25">
      <c r="A7" s="4"/>
      <c r="B7" s="1" t="s">
        <v>17</v>
      </c>
      <c r="C7" s="11" t="s">
        <v>15</v>
      </c>
      <c r="D7" s="21" t="s">
        <v>18</v>
      </c>
      <c r="E7" s="22">
        <v>50</v>
      </c>
      <c r="F7" s="22">
        <f>SUM(E7*1.68/30)</f>
        <v>2.8</v>
      </c>
      <c r="G7" s="22">
        <f>SUM(E7*0.33/30)</f>
        <v>0.55000000000000004</v>
      </c>
      <c r="H7" s="22">
        <f>SUM(E7*14.82/30)</f>
        <v>24.7</v>
      </c>
      <c r="I7" s="22">
        <f>SUM(E7*68.97/30)</f>
        <v>114.95</v>
      </c>
      <c r="J7" s="19">
        <v>5.92</v>
      </c>
    </row>
    <row r="8" spans="1:10" ht="16.5" thickBot="1" x14ac:dyDescent="0.3">
      <c r="A8" s="5"/>
      <c r="B8" s="6"/>
      <c r="C8" s="12"/>
      <c r="D8" s="16"/>
      <c r="E8" s="17"/>
      <c r="F8" s="17"/>
      <c r="G8" s="17"/>
      <c r="H8" s="17"/>
      <c r="I8" s="17"/>
      <c r="J8" s="19"/>
    </row>
    <row r="9" spans="1:10" ht="15.75" x14ac:dyDescent="0.25">
      <c r="A9" s="4"/>
      <c r="B9" s="14"/>
      <c r="C9" s="15"/>
      <c r="D9" s="23"/>
      <c r="E9" s="24"/>
      <c r="F9" s="24"/>
      <c r="G9" s="24"/>
      <c r="H9" s="24"/>
      <c r="I9" s="24"/>
      <c r="J9" s="19"/>
    </row>
    <row r="10" spans="1:10" ht="15.75" x14ac:dyDescent="0.25">
      <c r="A10" s="4" t="s">
        <v>10</v>
      </c>
      <c r="B10" s="7"/>
      <c r="C10" s="13"/>
      <c r="D10" s="25"/>
      <c r="E10" s="26">
        <f t="shared" ref="E10:J10" si="0">SUM(E4:E9)</f>
        <v>550</v>
      </c>
      <c r="F10" s="27">
        <f t="shared" si="0"/>
        <v>46.540000000000006</v>
      </c>
      <c r="G10" s="26">
        <f t="shared" si="0"/>
        <v>31.73</v>
      </c>
      <c r="H10" s="26">
        <f t="shared" si="0"/>
        <v>97.11</v>
      </c>
      <c r="I10" s="26">
        <f t="shared" si="0"/>
        <v>860.55000000000007</v>
      </c>
      <c r="J10" s="27">
        <f t="shared" si="0"/>
        <v>147.82</v>
      </c>
    </row>
    <row r="11" spans="1:10" ht="15.75" x14ac:dyDescent="0.25">
      <c r="A11" s="4"/>
      <c r="B11" s="7"/>
      <c r="C11" s="13"/>
      <c r="D11" s="28" t="s">
        <v>26</v>
      </c>
      <c r="E11" s="22">
        <v>100</v>
      </c>
      <c r="F11" s="17">
        <f>E11*1.3/100</f>
        <v>1.3</v>
      </c>
      <c r="G11" s="17">
        <f>E11*8.9/100</f>
        <v>8.9</v>
      </c>
      <c r="H11" s="17">
        <f>E11*6.7/100</f>
        <v>6.7</v>
      </c>
      <c r="I11" s="17">
        <f>E11*112/100</f>
        <v>112</v>
      </c>
      <c r="J11" s="19">
        <v>12.84</v>
      </c>
    </row>
    <row r="12" spans="1:10" ht="31.5" x14ac:dyDescent="0.25">
      <c r="A12" s="4"/>
      <c r="B12" s="7"/>
      <c r="C12" s="13"/>
      <c r="D12" s="29" t="s">
        <v>27</v>
      </c>
      <c r="E12" s="17">
        <v>250</v>
      </c>
      <c r="F12" s="22">
        <f>E12*2/200</f>
        <v>2.5</v>
      </c>
      <c r="G12" s="22">
        <f>E12*4.3/200</f>
        <v>5.375</v>
      </c>
      <c r="H12" s="22">
        <f>E12*13.3/200</f>
        <v>16.625</v>
      </c>
      <c r="I12" s="22">
        <f>E12*100/200</f>
        <v>125</v>
      </c>
      <c r="J12" s="19">
        <v>38.32</v>
      </c>
    </row>
    <row r="13" spans="1:10" ht="15.75" x14ac:dyDescent="0.25">
      <c r="A13" s="4"/>
      <c r="B13" s="1" t="s">
        <v>14</v>
      </c>
      <c r="C13" s="11">
        <v>16</v>
      </c>
      <c r="D13" s="30" t="s">
        <v>22</v>
      </c>
      <c r="E13" s="31">
        <v>100</v>
      </c>
      <c r="F13" s="17">
        <f>E13*11.7/90</f>
        <v>13</v>
      </c>
      <c r="G13" s="17">
        <f>E13*11.61/90</f>
        <v>12.9</v>
      </c>
      <c r="H13" s="17">
        <f>E13*5.76/90</f>
        <v>6.4</v>
      </c>
      <c r="I13" s="17">
        <f>E13*175/90</f>
        <v>194.44444444444446</v>
      </c>
      <c r="J13" s="19">
        <v>81.66</v>
      </c>
    </row>
    <row r="14" spans="1:10" ht="15.75" x14ac:dyDescent="0.25">
      <c r="A14" s="4"/>
      <c r="B14" s="1" t="s">
        <v>17</v>
      </c>
      <c r="C14" s="11" t="s">
        <v>15</v>
      </c>
      <c r="D14" s="32" t="s">
        <v>23</v>
      </c>
      <c r="E14" s="31">
        <v>180</v>
      </c>
      <c r="F14" s="17">
        <f>E14*5.3/150</f>
        <v>6.36</v>
      </c>
      <c r="G14" s="17">
        <f>E14*3/150</f>
        <v>3.6</v>
      </c>
      <c r="H14" s="17">
        <f>E14*32.4/150</f>
        <v>38.880000000000003</v>
      </c>
      <c r="I14" s="17">
        <f>E14*178/150</f>
        <v>213.6</v>
      </c>
      <c r="J14" s="19">
        <v>11.01</v>
      </c>
    </row>
    <row r="15" spans="1:10" ht="16.5" thickBot="1" x14ac:dyDescent="0.3">
      <c r="A15" s="5"/>
      <c r="B15" s="6"/>
      <c r="C15" s="12"/>
      <c r="D15" s="33" t="s">
        <v>28</v>
      </c>
      <c r="E15" s="34">
        <v>200</v>
      </c>
      <c r="F15" s="34">
        <v>0.4</v>
      </c>
      <c r="G15" s="34">
        <v>0.4</v>
      </c>
      <c r="H15" s="34">
        <v>18.7</v>
      </c>
      <c r="I15" s="34">
        <v>80</v>
      </c>
      <c r="J15" s="19">
        <v>13.4</v>
      </c>
    </row>
    <row r="16" spans="1:10" ht="15.75" x14ac:dyDescent="0.25">
      <c r="D16" s="21" t="s">
        <v>29</v>
      </c>
      <c r="E16" s="17">
        <v>30</v>
      </c>
      <c r="F16" s="17">
        <f>SUM(E16*2.37/30)</f>
        <v>2.37</v>
      </c>
      <c r="G16" s="17">
        <f>SUM(E16*0.3/30)</f>
        <v>0.3</v>
      </c>
      <c r="H16" s="17">
        <f>SUM(E16*14.49/30)</f>
        <v>14.49</v>
      </c>
      <c r="I16" s="17">
        <f>SUM(E16*70.14/30)</f>
        <v>70.14</v>
      </c>
      <c r="J16" s="19">
        <v>6.27</v>
      </c>
    </row>
    <row r="17" spans="4:10" ht="15.75" x14ac:dyDescent="0.25">
      <c r="D17" s="32" t="s">
        <v>18</v>
      </c>
      <c r="E17" s="17">
        <v>30</v>
      </c>
      <c r="F17" s="17">
        <f>SUM(E17*1.68/30)</f>
        <v>1.68</v>
      </c>
      <c r="G17" s="17">
        <f>SUM(E17*0.33/30)</f>
        <v>0.33</v>
      </c>
      <c r="H17" s="17">
        <f>SUM(E17*14.82/30)</f>
        <v>14.82</v>
      </c>
      <c r="I17" s="17">
        <f>SUM(E17*68.97/30)</f>
        <v>68.97</v>
      </c>
      <c r="J17" s="19">
        <v>3.55</v>
      </c>
    </row>
    <row r="18" spans="4:10" ht="15.75" x14ac:dyDescent="0.25">
      <c r="D18" s="23"/>
      <c r="E18" s="24"/>
      <c r="F18" s="24"/>
      <c r="G18" s="24"/>
      <c r="H18" s="24"/>
      <c r="I18" s="24"/>
      <c r="J18" s="19"/>
    </row>
    <row r="19" spans="4:10" ht="15.75" x14ac:dyDescent="0.25">
      <c r="D19" s="23"/>
      <c r="E19" s="24"/>
      <c r="F19" s="24"/>
      <c r="G19" s="24"/>
      <c r="H19" s="24"/>
      <c r="I19" s="24"/>
      <c r="J19" s="19"/>
    </row>
    <row r="20" spans="4:10" ht="15.75" x14ac:dyDescent="0.25">
      <c r="D20" s="25"/>
      <c r="E20" s="26">
        <f>SUM(E11:E19)</f>
        <v>890</v>
      </c>
      <c r="F20" s="26">
        <f t="shared" ref="F20:I20" si="1">SUM(F11:F19)</f>
        <v>27.61</v>
      </c>
      <c r="G20" s="26">
        <f t="shared" si="1"/>
        <v>31.805</v>
      </c>
      <c r="H20" s="26">
        <f t="shared" si="1"/>
        <v>116.61500000000001</v>
      </c>
      <c r="I20" s="26">
        <f t="shared" si="1"/>
        <v>864.15444444444449</v>
      </c>
      <c r="J20" s="27">
        <f t="shared" ref="J20" si="2">SUM(J11:J19)</f>
        <v>167.05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2022-09-09T04:13:53Z</cp:lastPrinted>
  <dcterms:created xsi:type="dcterms:W3CDTF">2015-06-05T18:19:34Z</dcterms:created>
  <dcterms:modified xsi:type="dcterms:W3CDTF">2025-10-03T09:26:49Z</dcterms:modified>
</cp:coreProperties>
</file>