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40" windowHeight="8145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J20" i="1" l="1"/>
  <c r="E20" i="1"/>
  <c r="I17" i="1"/>
  <c r="H17" i="1"/>
  <c r="G17" i="1"/>
  <c r="F17" i="1"/>
  <c r="I15" i="1"/>
  <c r="H15" i="1"/>
  <c r="G15" i="1"/>
  <c r="F15" i="1"/>
  <c r="I14" i="1"/>
  <c r="H14" i="1"/>
  <c r="G14" i="1"/>
  <c r="F14" i="1"/>
  <c r="I13" i="1"/>
  <c r="H13" i="1"/>
  <c r="G13" i="1"/>
  <c r="F13" i="1"/>
  <c r="I12" i="1"/>
  <c r="H12" i="1"/>
  <c r="G12" i="1"/>
  <c r="F12" i="1"/>
  <c r="I11" i="1"/>
  <c r="I20" i="1" s="1"/>
  <c r="H11" i="1"/>
  <c r="H20" i="1" s="1"/>
  <c r="G11" i="1"/>
  <c r="G20" i="1" s="1"/>
  <c r="F11" i="1"/>
  <c r="F20" i="1" s="1"/>
  <c r="J10" i="1"/>
  <c r="E10" i="1"/>
  <c r="I8" i="1"/>
  <c r="H8" i="1"/>
  <c r="G8" i="1"/>
  <c r="F8" i="1"/>
  <c r="I7" i="1"/>
  <c r="H7" i="1"/>
  <c r="G7" i="1"/>
  <c r="F7" i="1"/>
  <c r="I5" i="1"/>
  <c r="H5" i="1"/>
  <c r="G5" i="1"/>
  <c r="F5" i="1"/>
  <c r="I4" i="1"/>
  <c r="I10" i="1" s="1"/>
  <c r="H4" i="1"/>
  <c r="H10" i="1" s="1"/>
  <c r="G4" i="1"/>
  <c r="G10" i="1" s="1"/>
  <c r="F4" i="1"/>
  <c r="F10" i="1" s="1"/>
  <c r="H21" i="1" l="1"/>
  <c r="F21" i="1"/>
  <c r="G21" i="1"/>
  <c r="E21" i="1"/>
  <c r="I21" i="1"/>
  <c r="J21" i="1"/>
</calcChain>
</file>

<file path=xl/sharedStrings.xml><?xml version="1.0" encoding="utf-8"?>
<sst xmlns="http://schemas.openxmlformats.org/spreadsheetml/2006/main" count="41" uniqueCount="37">
  <si>
    <t>Школа</t>
  </si>
  <si>
    <t>День</t>
  </si>
  <si>
    <t>Прием пищи</t>
  </si>
  <si>
    <t>Раздел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</si>
  <si>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</si>
  <si>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</si>
  <si>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</si>
  <si>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</si>
  <si>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</si>
  <si>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</si>
  <si>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</si>
  <si>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</si>
  <si>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1 блюдо</t>
  </si>
  <si>
    <t>Отд./корп</t>
  </si>
  <si>
    <t>№ рец.</t>
  </si>
  <si>
    <t>напиток</t>
  </si>
  <si>
    <t>пром</t>
  </si>
  <si>
    <t>№ 2</t>
  </si>
  <si>
    <t xml:space="preserve">хлеб </t>
  </si>
  <si>
    <t>Хлеб ржано-пшеничный</t>
  </si>
  <si>
    <t>Фрукты</t>
  </si>
  <si>
    <t>32.10</t>
  </si>
  <si>
    <t>Кофейный напиток на молоке</t>
  </si>
  <si>
    <t>Бутерброд с сыром</t>
  </si>
  <si>
    <t>44443</t>
  </si>
  <si>
    <t>Гренки</t>
  </si>
  <si>
    <t>40/2</t>
  </si>
  <si>
    <t>39,3</t>
  </si>
  <si>
    <t>Каша  молочная рисовая с маслом сливочным</t>
  </si>
  <si>
    <t>Яйцо отварное</t>
  </si>
  <si>
    <t>Салат из св капусты с св огурцом с растител маслом и зеленью</t>
  </si>
  <si>
    <t>Суп-пюре картофельный с мясом, зеленью</t>
  </si>
  <si>
    <t xml:space="preserve">Котлета из кур </t>
  </si>
  <si>
    <t>Каша гречневая рассыпчатая</t>
  </si>
  <si>
    <t xml:space="preserve">Компот из кураги </t>
  </si>
  <si>
    <t>Блюда</t>
  </si>
  <si>
    <t>Вес блюда,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</si>
</sst>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0"/>
      <name val="Arial Cyr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8"/>
      <color rgb="FF2D2D2D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2" fillId="0" borderId="0"/>
  </cellStyleXfs>
  <cellXfs count="44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2" fontId="3" fillId="0" borderId="1" xfId="1" applyNumberFormat="1" applyFont="1" applyBorder="1" applyAlignment="1">
      <alignment vertical="center" wrapText="1"/>
    </xf>
    <xf numFmtId="2" fontId="4" fillId="0" borderId="1" xfId="1" applyNumberFormat="1" applyFont="1" applyBorder="1" applyAlignment="1">
      <alignment horizontal="left" vertical="center"/>
    </xf>
    <xf numFmtId="2" fontId="5" fillId="3" borderId="6" xfId="0" applyNumberFormat="1" applyFont="1" applyFill="1" applyBorder="1" applyAlignment="1" applyProtection="1">
      <alignment horizontal="left" vertical="top" wrapText="1"/>
      <protection locked="0"/>
    </xf>
    <xf numFmtId="2" fontId="4" fillId="0" borderId="1" xfId="0" applyNumberFormat="1" applyFont="1" applyBorder="1" applyAlignment="1">
      <alignment horizontal="left" vertical="center"/>
    </xf>
    <xf numFmtId="2" fontId="5" fillId="2" borderId="1" xfId="0" applyNumberFormat="1" applyFont="1" applyFill="1" applyBorder="1" applyAlignment="1" applyProtection="1">
      <alignment horizontal="left" vertical="top" wrapText="1"/>
      <protection locked="0"/>
    </xf>
    <xf numFmtId="2" fontId="5" fillId="3" borderId="1" xfId="0" applyNumberFormat="1" applyFont="1" applyFill="1" applyBorder="1" applyAlignment="1" applyProtection="1">
      <alignment horizontal="left" vertical="top" wrapText="1"/>
      <protection locked="0"/>
    </xf>
    <xf numFmtId="2" fontId="3" fillId="0" borderId="1" xfId="1" applyNumberFormat="1" applyFont="1" applyBorder="1" applyAlignment="1">
      <alignment horizontal="left" vertical="center" wrapText="1"/>
    </xf>
    <xf numFmtId="2" fontId="4" fillId="0" borderId="1" xfId="0" applyNumberFormat="1" applyFont="1" applyBorder="1" applyAlignment="1" applyProtection="1">
      <alignment horizontal="left" vertical="center"/>
      <protection locked="0"/>
    </xf>
    <xf numFmtId="2" fontId="4" fillId="0" borderId="1" xfId="0" applyNumberFormat="1" applyFont="1" applyFill="1" applyBorder="1" applyAlignment="1">
      <alignment horizontal="left" vertical="center"/>
    </xf>
    <xf numFmtId="0" fontId="1" fillId="4" borderId="1" xfId="0" applyFont="1" applyFill="1" applyBorder="1" applyAlignment="1" applyProtection="1">
      <alignment vertical="top" wrapText="1"/>
      <protection locked="0"/>
    </xf>
    <xf numFmtId="2" fontId="5" fillId="4" borderId="1" xfId="0" applyNumberFormat="1" applyFont="1" applyFill="1" applyBorder="1" applyAlignment="1" applyProtection="1">
      <alignment horizontal="left" vertical="top" wrapText="1"/>
      <protection locked="0"/>
    </xf>
    <xf numFmtId="0" fontId="1" fillId="5" borderId="1" xfId="0" applyFont="1" applyFill="1" applyBorder="1" applyAlignment="1">
      <alignment vertical="top" wrapText="1"/>
    </xf>
    <xf numFmtId="2" fontId="5" fillId="5" borderId="1" xfId="0" applyNumberFormat="1" applyFont="1" applyFill="1" applyBorder="1" applyAlignment="1">
      <alignment horizontal="left" vertical="top" wrapText="1"/>
    </xf>
    <xf numFmtId="0" fontId="3" fillId="0" borderId="1" xfId="0" applyFont="1" applyBorder="1" applyAlignment="1">
      <alignment horizontal="left" vertical="center" wrapText="1"/>
    </xf>
    <xf numFmtId="2" fontId="4" fillId="2" borderId="1" xfId="0" applyNumberFormat="1" applyFont="1" applyFill="1" applyBorder="1" applyAlignment="1">
      <alignment horizontal="left" vertical="center"/>
    </xf>
    <xf numFmtId="2" fontId="3" fillId="0" borderId="1" xfId="0" applyNumberFormat="1" applyFont="1" applyBorder="1" applyAlignment="1">
      <alignment vertical="center" wrapText="1"/>
    </xf>
    <xf numFmtId="2" fontId="3" fillId="0" borderId="1" xfId="0" applyNumberFormat="1" applyFont="1" applyBorder="1" applyAlignment="1">
      <alignment horizontal="left" vertical="center" wrapText="1"/>
    </xf>
    <xf numFmtId="0" fontId="3" fillId="0" borderId="1" xfId="1" applyFont="1" applyBorder="1" applyAlignment="1">
      <alignment horizontal="left" vertical="center" wrapText="1"/>
    </xf>
    <xf numFmtId="2" fontId="4" fillId="0" borderId="1" xfId="1" applyNumberFormat="1" applyFont="1" applyFill="1" applyBorder="1" applyAlignment="1">
      <alignment horizontal="left" vertical="center"/>
    </xf>
    <xf numFmtId="0" fontId="1" fillId="0" borderId="1" xfId="0" applyFont="1" applyFill="1" applyBorder="1" applyAlignment="1" applyProtection="1">
      <alignment vertical="top" wrapText="1"/>
      <protection locked="0"/>
    </xf>
    <xf numFmtId="2" fontId="5" fillId="0" borderId="1" xfId="0" applyNumberFormat="1" applyFont="1" applyFill="1" applyBorder="1" applyAlignment="1" applyProtection="1">
      <alignment horizontal="center" vertical="top" wrapText="1"/>
      <protection locked="0"/>
    </xf>
    <xf numFmtId="0" fontId="1" fillId="5" borderId="9" xfId="0" applyFont="1" applyFill="1" applyBorder="1" applyAlignment="1">
      <alignment vertical="top" wrapText="1"/>
    </xf>
    <xf numFmtId="2" fontId="5" fillId="5" borderId="9" xfId="0" applyNumberFormat="1" applyFont="1" applyFill="1" applyBorder="1" applyAlignment="1">
      <alignment horizontal="left" vertical="top" wrapText="1"/>
    </xf>
    <xf numFmtId="0" fontId="6" fillId="0" borderId="14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left" vertical="center" wrapText="1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3" sqref="J3:J2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7109375" bestFit="1" customWidth="1"/>
    <col min="7" max="7" width="13.42578125" customWidth="1"/>
    <col min="8" max="8" width="7.7109375" customWidth="1"/>
    <col min="9" max="9" width="7.85546875" customWidth="1"/>
  </cols>
  <sheetData>
    <row r="1" spans="1:10" x14ac:dyDescent="0.25">
      <c r="A1" t="s">
        <v>0</v>
      </c>
      <c r="B1" s="41" t="s">
        <v>17</v>
      </c>
      <c r="C1" s="42"/>
      <c r="D1" s="43"/>
      <c r="E1" t="s">
        <v>13</v>
      </c>
      <c r="F1" s="10"/>
      <c r="I1" t="s">
        <v>1</v>
      </c>
    </row>
    <row r="2" spans="1:10" ht="7.5" customHeight="1" thickBot="1" x14ac:dyDescent="0.3"/>
    <row r="3" spans="1:10" ht="23.25" thickBot="1" x14ac:dyDescent="0.3">
      <c r="A3" s="8" t="s">
        <v>2</v>
      </c>
      <c r="B3" s="9" t="s">
        <v>3</v>
      </c>
      <c r="C3" s="9" t="s">
        <v>14</v>
      </c>
      <c r="D3" s="39" t="s">
        <v>35</v>
      </c>
      <c r="E3" s="39" t="s">
        <v>36</v>
      </c>
      <c r="F3" s="39" t="s">
        <v>6</v>
      </c>
      <c r="G3" s="39" t="s">
        <v>7</v>
      </c>
      <c r="H3" s="39" t="s">
        <v>8</v>
      </c>
      <c r="I3" s="39" t="s">
        <v>5</v>
      </c>
      <c r="J3" s="40" t="s">
        <v>4</v>
      </c>
    </row>
    <row r="4" spans="1:10" ht="31.5" x14ac:dyDescent="0.25">
      <c r="A4" s="2" t="s">
        <v>9</v>
      </c>
      <c r="B4" s="3" t="s">
        <v>10</v>
      </c>
      <c r="C4" s="10" t="s">
        <v>24</v>
      </c>
      <c r="D4" s="16" t="s">
        <v>28</v>
      </c>
      <c r="E4" s="17">
        <v>230</v>
      </c>
      <c r="F4" s="17">
        <f>E4*5.5/200</f>
        <v>6.3250000000000002</v>
      </c>
      <c r="G4" s="17">
        <f>E4*9.9/200</f>
        <v>11.385</v>
      </c>
      <c r="H4" s="17">
        <f>E4*39.26/200</f>
        <v>45.148999999999994</v>
      </c>
      <c r="I4" s="17">
        <f>E4*268.14/200</f>
        <v>308.36099999999999</v>
      </c>
      <c r="J4" s="18">
        <v>34.159999999999997</v>
      </c>
    </row>
    <row r="5" spans="1:10" ht="15.75" x14ac:dyDescent="0.25">
      <c r="A5" s="4"/>
      <c r="B5" s="7"/>
      <c r="C5" s="10" t="s">
        <v>16</v>
      </c>
      <c r="D5" s="16" t="s">
        <v>20</v>
      </c>
      <c r="E5" s="19">
        <v>100</v>
      </c>
      <c r="F5" s="19">
        <f>E5*0.4/100</f>
        <v>0.4</v>
      </c>
      <c r="G5" s="19">
        <f>E5*0.4/100</f>
        <v>0.4</v>
      </c>
      <c r="H5" s="19">
        <f>E5*10.95/100</f>
        <v>10.95</v>
      </c>
      <c r="I5" s="19">
        <f>E5*49/100</f>
        <v>49</v>
      </c>
      <c r="J5" s="20">
        <v>35.79</v>
      </c>
    </row>
    <row r="6" spans="1:10" ht="15.75" x14ac:dyDescent="0.25">
      <c r="A6" s="4"/>
      <c r="B6" s="7"/>
      <c r="C6" s="10" t="s">
        <v>21</v>
      </c>
      <c r="D6" s="16" t="s">
        <v>22</v>
      </c>
      <c r="E6" s="17">
        <v>200</v>
      </c>
      <c r="F6" s="17">
        <v>3.1</v>
      </c>
      <c r="G6" s="17">
        <v>3.2</v>
      </c>
      <c r="H6" s="17">
        <v>14.4</v>
      </c>
      <c r="I6" s="17">
        <v>99</v>
      </c>
      <c r="J6" s="21">
        <v>15.53</v>
      </c>
    </row>
    <row r="7" spans="1:10" ht="15.75" x14ac:dyDescent="0.25">
      <c r="A7" s="4"/>
      <c r="B7" s="1"/>
      <c r="C7" s="11">
        <v>44240</v>
      </c>
      <c r="D7" s="22" t="s">
        <v>23</v>
      </c>
      <c r="E7" s="23">
        <v>50</v>
      </c>
      <c r="F7" s="23">
        <f>E7*6.1/50</f>
        <v>6.1</v>
      </c>
      <c r="G7" s="23">
        <f>E7*3.7/50</f>
        <v>3.7</v>
      </c>
      <c r="H7" s="23">
        <f>E7*17.5/50</f>
        <v>17.5</v>
      </c>
      <c r="I7" s="23">
        <f>E7*127.7/50</f>
        <v>127.7</v>
      </c>
      <c r="J7" s="20">
        <v>44.69</v>
      </c>
    </row>
    <row r="8" spans="1:10" ht="15.75" x14ac:dyDescent="0.25">
      <c r="A8" s="4"/>
      <c r="B8" s="1" t="s">
        <v>18</v>
      </c>
      <c r="C8" s="11" t="s">
        <v>16</v>
      </c>
      <c r="D8" s="16" t="s">
        <v>19</v>
      </c>
      <c r="E8" s="24">
        <v>40</v>
      </c>
      <c r="F8" s="24">
        <f>SUM(E8*1.68/30)</f>
        <v>2.2400000000000002</v>
      </c>
      <c r="G8" s="24">
        <f>SUM(E8*0.33/30)</f>
        <v>0.44000000000000006</v>
      </c>
      <c r="H8" s="24">
        <f>SUM(E8*14.82/30)</f>
        <v>19.759999999999998</v>
      </c>
      <c r="I8" s="24">
        <f>SUM(E8*68.97/30)</f>
        <v>91.960000000000008</v>
      </c>
      <c r="J8" s="20">
        <v>4.8499999999999996</v>
      </c>
    </row>
    <row r="9" spans="1:10" ht="16.5" thickBot="1" x14ac:dyDescent="0.3">
      <c r="A9" s="5"/>
      <c r="B9" s="6"/>
      <c r="C9" s="12"/>
      <c r="D9" s="25" t="s">
        <v>29</v>
      </c>
      <c r="E9" s="26">
        <v>40</v>
      </c>
      <c r="F9" s="26">
        <v>5.0999999999999996</v>
      </c>
      <c r="G9" s="26">
        <v>4.68</v>
      </c>
      <c r="H9" s="26">
        <v>0.3</v>
      </c>
      <c r="I9" s="26">
        <v>63</v>
      </c>
      <c r="J9" s="21">
        <v>12.8</v>
      </c>
    </row>
    <row r="10" spans="1:10" ht="15.75" x14ac:dyDescent="0.25">
      <c r="A10" s="4"/>
      <c r="B10" s="14"/>
      <c r="C10" s="15"/>
      <c r="D10" s="27"/>
      <c r="E10" s="28">
        <f t="shared" ref="E10:J10" si="0">SUM(E4:E9)</f>
        <v>660</v>
      </c>
      <c r="F10" s="28">
        <f t="shared" si="0"/>
        <v>23.265000000000001</v>
      </c>
      <c r="G10" s="28">
        <f t="shared" si="0"/>
        <v>23.805</v>
      </c>
      <c r="H10" s="28">
        <f t="shared" si="0"/>
        <v>108.05899999999998</v>
      </c>
      <c r="I10" s="28">
        <f t="shared" si="0"/>
        <v>739.02100000000007</v>
      </c>
      <c r="J10" s="28">
        <f t="shared" si="0"/>
        <v>147.82</v>
      </c>
    </row>
    <row r="11" spans="1:10" ht="31.5" x14ac:dyDescent="0.25">
      <c r="A11" s="4" t="s">
        <v>11</v>
      </c>
      <c r="B11" s="7" t="s">
        <v>12</v>
      </c>
      <c r="C11" s="13">
        <v>29.2</v>
      </c>
      <c r="D11" s="29" t="s">
        <v>30</v>
      </c>
      <c r="E11" s="19">
        <v>100</v>
      </c>
      <c r="F11" s="19">
        <f>E11*1.5/60</f>
        <v>2.5</v>
      </c>
      <c r="G11" s="19">
        <f>E11*6/60</f>
        <v>10</v>
      </c>
      <c r="H11" s="19">
        <f>E11*4.25/60</f>
        <v>7.083333333333333</v>
      </c>
      <c r="I11" s="19">
        <f>E11*77/60</f>
        <v>128.33333333333334</v>
      </c>
      <c r="J11" s="30">
        <v>17.170000000000002</v>
      </c>
    </row>
    <row r="12" spans="1:10" ht="31.5" x14ac:dyDescent="0.25">
      <c r="A12" s="4"/>
      <c r="B12" s="7"/>
      <c r="C12" s="13">
        <v>44325</v>
      </c>
      <c r="D12" s="29" t="s">
        <v>31</v>
      </c>
      <c r="E12" s="19">
        <v>250</v>
      </c>
      <c r="F12" s="19">
        <f>E12*2.6/200</f>
        <v>3.25</v>
      </c>
      <c r="G12" s="19">
        <f>E12*3/200</f>
        <v>3.75</v>
      </c>
      <c r="H12" s="19">
        <f>E12*17.4/200</f>
        <v>21.75</v>
      </c>
      <c r="I12" s="19">
        <f>E12*106/200</f>
        <v>132.5</v>
      </c>
      <c r="J12" s="30">
        <v>31.13</v>
      </c>
    </row>
    <row r="13" spans="1:10" ht="15.75" x14ac:dyDescent="0.25">
      <c r="A13" s="4"/>
      <c r="B13" s="1"/>
      <c r="C13" s="10" t="s">
        <v>26</v>
      </c>
      <c r="D13" s="31" t="s">
        <v>25</v>
      </c>
      <c r="E13" s="19">
        <v>30</v>
      </c>
      <c r="F13" s="19">
        <f>E13*1.71/20</f>
        <v>2.5649999999999999</v>
      </c>
      <c r="G13" s="19">
        <f>E13*0.17/20</f>
        <v>0.255</v>
      </c>
      <c r="H13" s="19">
        <f>E13*10.75/20</f>
        <v>16.125</v>
      </c>
      <c r="I13" s="19">
        <f>E13*51.4/20</f>
        <v>77.099999999999994</v>
      </c>
      <c r="J13" s="30">
        <v>6.91</v>
      </c>
    </row>
    <row r="14" spans="1:10" ht="15.75" x14ac:dyDescent="0.25">
      <c r="A14" s="4"/>
      <c r="B14" s="1"/>
      <c r="C14" s="10" t="s">
        <v>27</v>
      </c>
      <c r="D14" s="32" t="s">
        <v>32</v>
      </c>
      <c r="E14" s="19">
        <v>100</v>
      </c>
      <c r="F14" s="19">
        <f>E14*13.32/90</f>
        <v>14.8</v>
      </c>
      <c r="G14" s="19">
        <f>E14*11.16/90</f>
        <v>12.4</v>
      </c>
      <c r="H14" s="19">
        <f>E14*8.19/90</f>
        <v>9.1</v>
      </c>
      <c r="I14" s="19">
        <f>E14*186.3/90</f>
        <v>207</v>
      </c>
      <c r="J14" s="30">
        <v>79.81</v>
      </c>
    </row>
    <row r="15" spans="1:10" ht="15.75" x14ac:dyDescent="0.25">
      <c r="A15" s="4"/>
      <c r="B15" s="1" t="s">
        <v>15</v>
      </c>
      <c r="C15" s="11">
        <v>16</v>
      </c>
      <c r="D15" s="29" t="s">
        <v>33</v>
      </c>
      <c r="E15" s="19">
        <v>180</v>
      </c>
      <c r="F15" s="19">
        <f>E15*6.63/150</f>
        <v>7.9560000000000004</v>
      </c>
      <c r="G15" s="19">
        <f>E15*4.44/150</f>
        <v>5.3280000000000003</v>
      </c>
      <c r="H15" s="19">
        <f>E15*28.8/150</f>
        <v>34.56</v>
      </c>
      <c r="I15" s="19">
        <f>E15*181.5/150</f>
        <v>217.8</v>
      </c>
      <c r="J15" s="30">
        <v>13.14</v>
      </c>
    </row>
    <row r="16" spans="1:10" ht="15.75" x14ac:dyDescent="0.25">
      <c r="A16" s="4"/>
      <c r="B16" s="1" t="s">
        <v>18</v>
      </c>
      <c r="C16" s="11" t="s">
        <v>16</v>
      </c>
      <c r="D16" s="33" t="s">
        <v>34</v>
      </c>
      <c r="E16" s="34">
        <v>200</v>
      </c>
      <c r="F16" s="34">
        <v>1</v>
      </c>
      <c r="G16" s="34">
        <v>0</v>
      </c>
      <c r="H16" s="34">
        <v>27.4</v>
      </c>
      <c r="I16" s="34">
        <v>114</v>
      </c>
      <c r="J16" s="30">
        <v>12.38</v>
      </c>
    </row>
    <row r="17" spans="1:10" ht="16.5" thickBot="1" x14ac:dyDescent="0.3">
      <c r="A17" s="5"/>
      <c r="B17" s="6"/>
      <c r="C17" s="12"/>
      <c r="D17" s="31" t="s">
        <v>19</v>
      </c>
      <c r="E17" s="24">
        <v>30</v>
      </c>
      <c r="F17" s="24">
        <f>SUM(E17*1.68/30)</f>
        <v>1.68</v>
      </c>
      <c r="G17" s="24">
        <f>SUM(E17*0.33/30)</f>
        <v>0.33</v>
      </c>
      <c r="H17" s="24">
        <f>SUM(E17*14.82/30)</f>
        <v>14.82</v>
      </c>
      <c r="I17" s="24">
        <f>SUM(E17*68.97/30)</f>
        <v>68.97</v>
      </c>
      <c r="J17" s="30">
        <v>6.51</v>
      </c>
    </row>
    <row r="18" spans="1:10" ht="15.75" x14ac:dyDescent="0.25">
      <c r="D18" s="29"/>
      <c r="E18" s="24"/>
      <c r="F18" s="24"/>
      <c r="G18" s="24"/>
      <c r="H18" s="24"/>
      <c r="I18" s="24"/>
      <c r="J18" s="30"/>
    </row>
    <row r="19" spans="1:10" ht="15.75" x14ac:dyDescent="0.25">
      <c r="D19" s="35"/>
      <c r="E19" s="36"/>
      <c r="F19" s="36"/>
      <c r="G19" s="36"/>
      <c r="H19" s="36"/>
      <c r="I19" s="36"/>
      <c r="J19" s="20"/>
    </row>
    <row r="20" spans="1:10" ht="15.75" x14ac:dyDescent="0.25">
      <c r="D20" s="27"/>
      <c r="E20" s="28">
        <f t="shared" ref="E20:J20" si="1">SUM(E11:E19)</f>
        <v>890</v>
      </c>
      <c r="F20" s="28">
        <f t="shared" si="1"/>
        <v>33.750999999999998</v>
      </c>
      <c r="G20" s="28">
        <f t="shared" si="1"/>
        <v>32.063000000000002</v>
      </c>
      <c r="H20" s="28">
        <f t="shared" si="1"/>
        <v>130.83833333333334</v>
      </c>
      <c r="I20" s="28">
        <f t="shared" si="1"/>
        <v>945.70333333333338</v>
      </c>
      <c r="J20" s="28">
        <f t="shared" si="1"/>
        <v>167.04999999999995</v>
      </c>
    </row>
    <row r="21" spans="1:10" ht="16.5" thickBot="1" x14ac:dyDescent="0.3">
      <c r="D21" s="37"/>
      <c r="E21" s="38">
        <f t="shared" ref="E21:J21" si="2">E10+E20</f>
        <v>1550</v>
      </c>
      <c r="F21" s="38">
        <f t="shared" si="2"/>
        <v>57.015999999999998</v>
      </c>
      <c r="G21" s="38">
        <f t="shared" si="2"/>
        <v>55.868000000000002</v>
      </c>
      <c r="H21" s="38">
        <f t="shared" si="2"/>
        <v>238.89733333333334</v>
      </c>
      <c r="I21" s="38">
        <f t="shared" si="2"/>
        <v>1684.7243333333336</v>
      </c>
      <c r="J21" s="38">
        <f t="shared" si="2"/>
        <v>314.86999999999995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Sekretar</cp:lastModifiedBy>
  <cp:lastPrinted>2022-09-09T04:13:53Z</cp:lastPrinted>
  <dcterms:created xsi:type="dcterms:W3CDTF">2015-06-05T18:19:34Z</dcterms:created>
  <dcterms:modified xsi:type="dcterms:W3CDTF">2025-10-03T09:23:28Z</dcterms:modified>
</cp:coreProperties>
</file>